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fileSharing readOnlyRecommended="1"/>
  <workbookPr defaultThemeVersion="124226"/>
  <bookViews>
    <workbookView xWindow="0" yWindow="-15" windowWidth="11805" windowHeight="6525"/>
  </bookViews>
  <sheets>
    <sheet name="Лист2" sheetId="4" r:id="rId1"/>
    <sheet name="Лист1" sheetId="3" r:id="rId2"/>
  </sheets>
  <calcPr calcId="124519"/>
</workbook>
</file>

<file path=xl/calcChain.xml><?xml version="1.0" encoding="utf-8"?>
<calcChain xmlns="http://schemas.openxmlformats.org/spreadsheetml/2006/main">
  <c r="H10" i="4"/>
  <c r="I10"/>
  <c r="I12"/>
  <c r="H13"/>
  <c r="H14"/>
  <c r="I14"/>
  <c r="H15"/>
  <c r="J16"/>
  <c r="H17"/>
  <c r="H18"/>
  <c r="H19"/>
  <c r="H20"/>
  <c r="H21"/>
  <c r="H22"/>
  <c r="H23"/>
  <c r="H25"/>
  <c r="H26"/>
  <c r="H27"/>
  <c r="H28"/>
  <c r="H29"/>
  <c r="H31"/>
  <c r="H32"/>
  <c r="H34"/>
  <c r="H35"/>
  <c r="H37"/>
  <c r="H40"/>
  <c r="H41"/>
  <c r="H42"/>
  <c r="H43"/>
  <c r="H45"/>
  <c r="J45"/>
  <c r="K45"/>
  <c r="L45"/>
  <c r="M45" s="1"/>
  <c r="N46" s="1"/>
  <c r="N47" s="1"/>
  <c r="H46"/>
  <c r="H47"/>
  <c r="H48"/>
  <c r="H49"/>
  <c r="H50"/>
  <c r="H51"/>
  <c r="H52"/>
  <c r="H54"/>
  <c r="H56"/>
  <c r="H57"/>
  <c r="H59"/>
  <c r="H60"/>
  <c r="H61"/>
  <c r="H62"/>
  <c r="H63"/>
  <c r="H64"/>
  <c r="H66"/>
  <c r="H67"/>
  <c r="H68"/>
  <c r="H69"/>
  <c r="H70"/>
  <c r="H71"/>
  <c r="H74"/>
  <c r="H75"/>
  <c r="E54" i="3"/>
  <c r="D36" i="4"/>
  <c r="H36" s="1"/>
  <c r="D30"/>
  <c r="H30" s="1"/>
  <c r="D64"/>
  <c r="H65" s="1"/>
  <c r="D16"/>
  <c r="H16" s="1"/>
  <c r="E12"/>
  <c r="E16"/>
  <c r="E30"/>
  <c r="E36"/>
  <c r="E44"/>
  <c r="E57"/>
  <c r="D44"/>
  <c r="H44" s="1"/>
  <c r="D21" i="3"/>
  <c r="D45"/>
  <c r="E45"/>
  <c r="D74"/>
  <c r="D57" i="4" l="1"/>
  <c r="H58" s="1"/>
  <c r="D53" i="3"/>
  <c r="D19" s="1"/>
  <c r="D62" s="1"/>
  <c r="E53"/>
  <c r="E19" s="1"/>
  <c r="E62" s="1"/>
  <c r="G103" l="1"/>
  <c r="E74"/>
</calcChain>
</file>

<file path=xl/sharedStrings.xml><?xml version="1.0" encoding="utf-8"?>
<sst xmlns="http://schemas.openxmlformats.org/spreadsheetml/2006/main" count="299" uniqueCount="243">
  <si>
    <t>383</t>
  </si>
  <si>
    <t>4</t>
  </si>
  <si>
    <t>5</t>
  </si>
  <si>
    <t>Неисполненные</t>
  </si>
  <si>
    <t>назначения</t>
  </si>
  <si>
    <t>КОДЫ</t>
  </si>
  <si>
    <t xml:space="preserve"> Наименование показателя</t>
  </si>
  <si>
    <t>законом о бюджете,</t>
  </si>
  <si>
    <t>в том числе:</t>
  </si>
  <si>
    <t>Код дохода по КД</t>
  </si>
  <si>
    <t xml:space="preserve">Доходы, утвержденные </t>
  </si>
  <si>
    <t>6</t>
  </si>
  <si>
    <t>7</t>
  </si>
  <si>
    <t>нормативными пра-</t>
  </si>
  <si>
    <t>вовыми актами</t>
  </si>
  <si>
    <t>о бюджете</t>
  </si>
  <si>
    <t>Бюджетные ассиг-</t>
  </si>
  <si>
    <t>бюджете, норма-</t>
  </si>
  <si>
    <t xml:space="preserve">по ФКР, </t>
  </si>
  <si>
    <t>КЦСР,</t>
  </si>
  <si>
    <t>КВР,</t>
  </si>
  <si>
    <t>ЭКР</t>
  </si>
  <si>
    <t>нования, утверж-</t>
  </si>
  <si>
    <t>денные законом о</t>
  </si>
  <si>
    <t>бюджете</t>
  </si>
  <si>
    <t>тивными право-</t>
  </si>
  <si>
    <t>выми актами о</t>
  </si>
  <si>
    <t>по</t>
  </si>
  <si>
    <t>Доходы бюджета - всего</t>
  </si>
  <si>
    <t>Расходы бюджета - всего</t>
  </si>
  <si>
    <t>Код</t>
  </si>
  <si>
    <t>стро-</t>
  </si>
  <si>
    <t>ки</t>
  </si>
  <si>
    <t>ассигно-</t>
  </si>
  <si>
    <t>ваниям</t>
  </si>
  <si>
    <t xml:space="preserve"> Руководитель   __________________</t>
  </si>
  <si>
    <t>Исполнено</t>
  </si>
  <si>
    <t xml:space="preserve">расхода </t>
  </si>
  <si>
    <t xml:space="preserve">Код </t>
  </si>
  <si>
    <t>Наименование органа, организующего</t>
  </si>
  <si>
    <t xml:space="preserve">                 МЕСЯЧНЫЙ ОТЧЕТ  ОБ  ИСПОЛНЕНИИ БЮДЖЕТА</t>
  </si>
  <si>
    <t>0503128</t>
  </si>
  <si>
    <t>010</t>
  </si>
  <si>
    <t>020</t>
  </si>
  <si>
    <t>200</t>
  </si>
  <si>
    <t xml:space="preserve">                                                               1. Доходы бюджета</t>
  </si>
  <si>
    <t xml:space="preserve">                                                            2. Расходы бюджета</t>
  </si>
  <si>
    <t>Налог на доходы физ.лиц</t>
  </si>
  <si>
    <t>Налог на имущество физ.лиц</t>
  </si>
  <si>
    <t>Земельный налог</t>
  </si>
  <si>
    <t xml:space="preserve"> </t>
  </si>
  <si>
    <t>211</t>
  </si>
  <si>
    <t>213</t>
  </si>
  <si>
    <t>000</t>
  </si>
  <si>
    <t>18210601030101000110</t>
  </si>
  <si>
    <t>18210601030102000110</t>
  </si>
  <si>
    <t>Доходы от оказания услуг</t>
  </si>
  <si>
    <t>Остаток средств на начало года</t>
  </si>
  <si>
    <t>ДОХОДОВ ВСЕГО</t>
  </si>
  <si>
    <t>Глава исполнительной власти</t>
  </si>
  <si>
    <t>Управление</t>
  </si>
  <si>
    <t>Первичный воинский учет</t>
  </si>
  <si>
    <t>Пожарный пост</t>
  </si>
  <si>
    <t>Дом культуры</t>
  </si>
  <si>
    <t>Аренда земель не с/хназначения</t>
  </si>
  <si>
    <t>09920201001100000151</t>
  </si>
  <si>
    <t>Источники</t>
  </si>
  <si>
    <t>Код источника</t>
  </si>
  <si>
    <t>финансирования,</t>
  </si>
  <si>
    <t>через лицевые</t>
  </si>
  <si>
    <t>финансирования</t>
  </si>
  <si>
    <t>утвержденные</t>
  </si>
  <si>
    <t>счета органов,</t>
  </si>
  <si>
    <t>по КИВФ, КИВнФ</t>
  </si>
  <si>
    <t>сводной бюджетной</t>
  </si>
  <si>
    <t>осуществляющих</t>
  </si>
  <si>
    <t>росписью</t>
  </si>
  <si>
    <t>кассовое обслу-</t>
  </si>
  <si>
    <t>живание испол-</t>
  </si>
  <si>
    <t>нения бюджета</t>
  </si>
  <si>
    <t>9</t>
  </si>
  <si>
    <t>Источники финансирования дефицита бюджетов - всего</t>
  </si>
  <si>
    <t>500</t>
  </si>
  <si>
    <t xml:space="preserve">      в том числе:</t>
  </si>
  <si>
    <t>510</t>
  </si>
  <si>
    <t xml:space="preserve">       из них:</t>
  </si>
  <si>
    <t>изменение остатков средств</t>
  </si>
  <si>
    <t>700</t>
  </si>
  <si>
    <t xml:space="preserve"> 3. Источники финансирования дефицита бюджетов</t>
  </si>
  <si>
    <t xml:space="preserve">                                  (подпись)                                      (расшифровка подписи)</t>
  </si>
  <si>
    <t>710</t>
  </si>
  <si>
    <t>720</t>
  </si>
  <si>
    <r>
      <t xml:space="preserve">Периодичность: </t>
    </r>
    <r>
      <rPr>
        <b/>
        <sz val="8"/>
        <rFont val="Arial Cyr"/>
        <charset val="204"/>
      </rPr>
      <t>месячная</t>
    </r>
  </si>
  <si>
    <t>увеличение прочих доходов</t>
  </si>
  <si>
    <t>уменьшение прочих доходов</t>
  </si>
  <si>
    <t>Субвенция(воинс.учет)</t>
  </si>
  <si>
    <t>Дотатция на выравнивание обесп.бюджета</t>
  </si>
  <si>
    <t>16206010200100000430</t>
  </si>
  <si>
    <t>Доходы от продажи земли</t>
  </si>
  <si>
    <t>16206010100100000430</t>
  </si>
  <si>
    <t>520</t>
  </si>
  <si>
    <t>всего собственные доходы</t>
  </si>
  <si>
    <t>Госпошлина</t>
  </si>
  <si>
    <t>09920203015100000151</t>
  </si>
  <si>
    <t>09910804020011000110</t>
  </si>
  <si>
    <t>00001050201100000510</t>
  </si>
  <si>
    <t>00001050201100000610</t>
  </si>
  <si>
    <t>18210606013102000110</t>
  </si>
  <si>
    <t>Прочие доходы от населения</t>
  </si>
  <si>
    <t>Невыясненные доходы</t>
  </si>
  <si>
    <t>09911701050100000180</t>
  </si>
  <si>
    <t>Остаток средств на конец отчетного периода</t>
  </si>
  <si>
    <t>Земельный налог пени</t>
  </si>
  <si>
    <t>18210102021012000110</t>
  </si>
  <si>
    <t>18210102022012000110</t>
  </si>
  <si>
    <t>Дефицит бюджета</t>
  </si>
  <si>
    <t>Дотация, в том числе</t>
  </si>
  <si>
    <t>18210102022013000110</t>
  </si>
  <si>
    <t>18210102022011000110</t>
  </si>
  <si>
    <t xml:space="preserve"> Дата</t>
  </si>
  <si>
    <t>по ОКПО</t>
  </si>
  <si>
    <t xml:space="preserve"> по ОКЕИ</t>
  </si>
  <si>
    <t>по ОКУД</t>
  </si>
  <si>
    <t>Форма</t>
  </si>
  <si>
    <r>
      <t xml:space="preserve">Наименование бюджета </t>
    </r>
    <r>
      <rPr>
        <b/>
        <sz val="8"/>
        <rFont val="Arial Cyr"/>
        <charset val="204"/>
      </rPr>
      <t>местный</t>
    </r>
  </si>
  <si>
    <t xml:space="preserve">Единица измерения:  руби коп </t>
  </si>
  <si>
    <t>Аренда имущества</t>
  </si>
  <si>
    <t xml:space="preserve">                                                                                    (подпись)         (расшифровка подписи)</t>
  </si>
  <si>
    <t>04177282</t>
  </si>
  <si>
    <t>Благоустройство</t>
  </si>
  <si>
    <t>Земельный налог штрафы</t>
  </si>
  <si>
    <t>18210606013103000110</t>
  </si>
  <si>
    <t>16211105013100000120</t>
  </si>
  <si>
    <t>09911301995100000130</t>
  </si>
  <si>
    <t>18210102010011000110</t>
  </si>
  <si>
    <t>18210503010011000110</t>
  </si>
  <si>
    <t>Доходы от продажи имущества</t>
  </si>
  <si>
    <t>16211402053100000440</t>
  </si>
  <si>
    <t>18210102030011000110</t>
  </si>
  <si>
    <t>ЕСН до 01.01.2011г</t>
  </si>
  <si>
    <t>Соцподдержка работников культуры</t>
  </si>
  <si>
    <t>Соцподдержка работающих пенсионеров</t>
  </si>
  <si>
    <t>всего налоговых доходов:</t>
  </si>
  <si>
    <t>всего неналоговых доходов:</t>
  </si>
  <si>
    <t>всего безвозмездные:</t>
  </si>
  <si>
    <t>09911105075100000120</t>
  </si>
  <si>
    <t>Налог на имущество физ.лиц пени</t>
  </si>
  <si>
    <t>ст.211 для отчета -справка</t>
  </si>
  <si>
    <t>ст.213 для отчета -справка</t>
  </si>
  <si>
    <t>ст.290</t>
  </si>
  <si>
    <t>16211406013100000430</t>
  </si>
  <si>
    <t>Хоз.группа(100)</t>
  </si>
  <si>
    <t>18210606023103000110</t>
  </si>
  <si>
    <t>ст.223</t>
  </si>
  <si>
    <t>Дотация на поддержку мер по обеспечению сбалансированности</t>
  </si>
  <si>
    <t>09920201003100000151</t>
  </si>
  <si>
    <t>09920705030100000180</t>
  </si>
  <si>
    <t>10010302230010000110</t>
  </si>
  <si>
    <t>Доходы от уплаты акцизов</t>
  </si>
  <si>
    <t>10010302240010000110</t>
  </si>
  <si>
    <t>10010302250010000110</t>
  </si>
  <si>
    <t>10010302260010000110</t>
  </si>
  <si>
    <t>Резервный фонд</t>
  </si>
  <si>
    <t>099020301505118200344</t>
  </si>
  <si>
    <t>099020301505118200345</t>
  </si>
  <si>
    <t>Дорожный фонд</t>
  </si>
  <si>
    <t xml:space="preserve"> ЕС/хН по упрощёнке (дох-расх)</t>
  </si>
  <si>
    <t>Главный специалист  ________________   Кондакова А.В.</t>
  </si>
  <si>
    <t>09920203024100000151</t>
  </si>
  <si>
    <t>фин</t>
  </si>
  <si>
    <t>перечисл</t>
  </si>
  <si>
    <t>нал</t>
  </si>
  <si>
    <t>з пл+ пер</t>
  </si>
  <si>
    <t>собств</t>
  </si>
  <si>
    <t>из фин</t>
  </si>
  <si>
    <t>ост фин</t>
  </si>
  <si>
    <t>з/пл</t>
  </si>
  <si>
    <t>Евминова Н.П.</t>
  </si>
  <si>
    <t>Общественные работы</t>
  </si>
  <si>
    <t>Субвенция бюджетам поселений на выполнение передав.полномочий субъектов РФ</t>
  </si>
  <si>
    <t>18210503010012000110</t>
  </si>
  <si>
    <t>Пени по ЕСН до 01.01.2011г</t>
  </si>
  <si>
    <t>09904091608050540251</t>
  </si>
  <si>
    <t>18210503020012000110</t>
  </si>
  <si>
    <t>18210102030013000110</t>
  </si>
  <si>
    <t>09910031001951100212</t>
  </si>
  <si>
    <t>09910031001951300263</t>
  </si>
  <si>
    <t>Субвенции бюджетам поселений на выполнение передаваемых полномочий субъектов Российской Федерации</t>
  </si>
  <si>
    <t>09901028818001121211</t>
  </si>
  <si>
    <t>09901028818001121213</t>
  </si>
  <si>
    <t>09901048838004121211</t>
  </si>
  <si>
    <t>09901048838004121213</t>
  </si>
  <si>
    <t>09901048838004851290</t>
  </si>
  <si>
    <t>09901048838004852290</t>
  </si>
  <si>
    <t>09901048838004244221</t>
  </si>
  <si>
    <t>09901048838004244223</t>
  </si>
  <si>
    <t>09901048838004244225</t>
  </si>
  <si>
    <t>09901048838001244226</t>
  </si>
  <si>
    <t>09901048838004244340</t>
  </si>
  <si>
    <t>09901048838004244343</t>
  </si>
  <si>
    <t>09901048838004244344</t>
  </si>
  <si>
    <t>09901048838004244345</t>
  </si>
  <si>
    <t>09905053358008121211</t>
  </si>
  <si>
    <t>09905053358008121213</t>
  </si>
  <si>
    <t>09902038885118121211</t>
  </si>
  <si>
    <t>09902038885118121213</t>
  </si>
  <si>
    <t>09902038885118244340</t>
  </si>
  <si>
    <t>09902038885118244225</t>
  </si>
  <si>
    <t>09902038885118244310</t>
  </si>
  <si>
    <t>09903103208008121211</t>
  </si>
  <si>
    <t>09903103208008121213</t>
  </si>
  <si>
    <t>09903103208008244221</t>
  </si>
  <si>
    <t>09903103208008244223</t>
  </si>
  <si>
    <t>09903103208008244340</t>
  </si>
  <si>
    <t>09903103208008244343</t>
  </si>
  <si>
    <t>09903103208008244344</t>
  </si>
  <si>
    <t>09903103208008244345</t>
  </si>
  <si>
    <t>09905033348025244225</t>
  </si>
  <si>
    <t>09905033348025244340</t>
  </si>
  <si>
    <t>09905033348025244226</t>
  </si>
  <si>
    <t>09908013108008111211</t>
  </si>
  <si>
    <t>09908013108008111213</t>
  </si>
  <si>
    <t>09908013108008244221</t>
  </si>
  <si>
    <t>09908013108008244223</t>
  </si>
  <si>
    <t>09908013108008244225</t>
  </si>
  <si>
    <t>09908013108008244340</t>
  </si>
  <si>
    <t>09908013108008244226</t>
  </si>
  <si>
    <r>
      <t xml:space="preserve">исполнение бюджета </t>
    </r>
    <r>
      <rPr>
        <b/>
        <sz val="12"/>
        <color indexed="8"/>
        <rFont val="Arial Cyr"/>
        <family val="2"/>
        <charset val="204"/>
      </rPr>
      <t>Админстрация Маслинского сельсовета</t>
    </r>
  </si>
  <si>
    <t>09901118888015870290</t>
  </si>
  <si>
    <t>09908013108008244345</t>
  </si>
  <si>
    <t>Антонов А.Г.</t>
  </si>
  <si>
    <t>18210606033101000110</t>
  </si>
  <si>
    <t>18210606043101000110</t>
  </si>
  <si>
    <t>18210606043102100110</t>
  </si>
  <si>
    <t>Членские взносы</t>
  </si>
  <si>
    <t>09901138808888853290</t>
  </si>
  <si>
    <t>Прочие субсидии софинансирование рубль к рублю</t>
  </si>
  <si>
    <t>09901048838004853290</t>
  </si>
  <si>
    <t>на  1 мая 2015г.</t>
  </si>
  <si>
    <t>01.05.2015</t>
  </si>
  <si>
    <t>3497</t>
  </si>
  <si>
    <t>3203595,92</t>
  </si>
  <si>
    <t>-3171988</t>
  </si>
</sst>
</file>

<file path=xl/styles.xml><?xml version="1.0" encoding="utf-8"?>
<styleSheet xmlns="http://schemas.openxmlformats.org/spreadsheetml/2006/main">
  <fonts count="15">
    <font>
      <sz val="10"/>
      <name val="Arial Cyr"/>
      <charset val="204"/>
    </font>
    <font>
      <sz val="8"/>
      <name val="Arial Cyr"/>
      <family val="2"/>
      <charset val="204"/>
    </font>
    <font>
      <sz val="8"/>
      <name val="Arial Cyr"/>
      <charset val="204"/>
    </font>
    <font>
      <b/>
      <sz val="10"/>
      <name val="Arial Cyr"/>
      <family val="2"/>
      <charset val="204"/>
    </font>
    <font>
      <b/>
      <sz val="8"/>
      <name val="Arial Cyr"/>
      <family val="2"/>
      <charset val="204"/>
    </font>
    <font>
      <b/>
      <sz val="11"/>
      <name val="Arial Cyr"/>
      <family val="2"/>
      <charset val="204"/>
    </font>
    <font>
      <b/>
      <sz val="8"/>
      <name val="Arial Cyr"/>
      <charset val="204"/>
    </font>
    <font>
      <sz val="8"/>
      <name val="Times New Roman"/>
      <family val="1"/>
      <charset val="204"/>
    </font>
    <font>
      <b/>
      <u/>
      <sz val="8"/>
      <color indexed="8"/>
      <name val="Arial Cyr"/>
      <charset val="204"/>
    </font>
    <font>
      <sz val="8"/>
      <color indexed="8"/>
      <name val="Arial Cyr"/>
      <charset val="204"/>
    </font>
    <font>
      <sz val="10"/>
      <color indexed="8"/>
      <name val="Arial Cyr"/>
      <charset val="204"/>
    </font>
    <font>
      <sz val="8"/>
      <color indexed="8"/>
      <name val="Arial Cyr"/>
      <family val="2"/>
      <charset val="204"/>
    </font>
    <font>
      <b/>
      <sz val="12"/>
      <color indexed="8"/>
      <name val="Arial Cyr"/>
      <family val="2"/>
      <charset val="204"/>
    </font>
    <font>
      <sz val="10"/>
      <color indexed="8"/>
      <name val="Arial Cyr"/>
      <family val="2"/>
      <charset val="204"/>
    </font>
    <font>
      <u/>
      <sz val="8"/>
      <color indexed="8"/>
      <name val="Arial CYR"/>
      <family val="2"/>
      <charset val="204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1">
    <xf numFmtId="0" fontId="0" fillId="0" borderId="0" xfId="0"/>
    <xf numFmtId="49" fontId="1" fillId="0" borderId="1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left"/>
    </xf>
    <xf numFmtId="0" fontId="1" fillId="0" borderId="5" xfId="0" applyFont="1" applyBorder="1" applyAlignment="1">
      <alignment horizontal="center"/>
    </xf>
    <xf numFmtId="0" fontId="1" fillId="0" borderId="3" xfId="0" applyFont="1" applyBorder="1" applyAlignment="1">
      <alignment horizontal="center" vertical="center"/>
    </xf>
    <xf numFmtId="49" fontId="1" fillId="0" borderId="0" xfId="0" applyNumberFormat="1" applyFont="1"/>
    <xf numFmtId="0" fontId="1" fillId="0" borderId="0" xfId="0" applyFont="1" applyAlignment="1">
      <alignment horizontal="left"/>
    </xf>
    <xf numFmtId="49" fontId="1" fillId="0" borderId="6" xfId="0" applyNumberFormat="1" applyFont="1" applyBorder="1" applyAlignment="1">
      <alignment horizontal="center" vertical="center"/>
    </xf>
    <xf numFmtId="49" fontId="1" fillId="0" borderId="7" xfId="0" applyNumberFormat="1" applyFont="1" applyBorder="1" applyAlignment="1">
      <alignment horizontal="center" vertical="center"/>
    </xf>
    <xf numFmtId="49" fontId="1" fillId="0" borderId="0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49" fontId="1" fillId="0" borderId="8" xfId="0" applyNumberFormat="1" applyFont="1" applyBorder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/>
    </xf>
    <xf numFmtId="49" fontId="1" fillId="0" borderId="9" xfId="0" applyNumberFormat="1" applyFont="1" applyBorder="1" applyAlignment="1">
      <alignment horizontal="center"/>
    </xf>
    <xf numFmtId="0" fontId="5" fillId="0" borderId="0" xfId="0" applyFont="1" applyBorder="1" applyAlignment="1"/>
    <xf numFmtId="0" fontId="0" fillId="0" borderId="10" xfId="0" applyBorder="1" applyAlignment="1">
      <alignment horizontal="left"/>
    </xf>
    <xf numFmtId="49" fontId="1" fillId="0" borderId="11" xfId="0" applyNumberFormat="1" applyFont="1" applyBorder="1" applyAlignment="1">
      <alignment horizontal="center"/>
    </xf>
    <xf numFmtId="49" fontId="1" fillId="0" borderId="12" xfId="0" applyNumberFormat="1" applyFont="1" applyBorder="1" applyAlignment="1">
      <alignment horizontal="left" vertical="center"/>
    </xf>
    <xf numFmtId="49" fontId="1" fillId="0" borderId="11" xfId="0" applyNumberFormat="1" applyFont="1" applyBorder="1" applyAlignment="1">
      <alignment horizontal="left" vertical="center"/>
    </xf>
    <xf numFmtId="49" fontId="1" fillId="0" borderId="13" xfId="0" applyNumberFormat="1" applyFont="1" applyBorder="1" applyAlignment="1">
      <alignment horizontal="center"/>
    </xf>
    <xf numFmtId="0" fontId="2" fillId="0" borderId="14" xfId="0" applyFont="1" applyBorder="1" applyAlignment="1">
      <alignment horizontal="left" wrapText="1"/>
    </xf>
    <xf numFmtId="0" fontId="2" fillId="0" borderId="15" xfId="0" applyFont="1" applyBorder="1" applyAlignment="1">
      <alignment horizontal="left" wrapText="1"/>
    </xf>
    <xf numFmtId="0" fontId="2" fillId="0" borderId="16" xfId="0" applyFont="1" applyBorder="1" applyAlignment="1">
      <alignment horizontal="left" wrapText="1"/>
    </xf>
    <xf numFmtId="49" fontId="2" fillId="0" borderId="16" xfId="0" applyNumberFormat="1" applyFont="1" applyBorder="1" applyAlignment="1">
      <alignment horizontal="left" wrapText="1"/>
    </xf>
    <xf numFmtId="49" fontId="2" fillId="0" borderId="17" xfId="0" applyNumberFormat="1" applyFont="1" applyBorder="1" applyAlignment="1">
      <alignment horizontal="center" wrapText="1"/>
    </xf>
    <xf numFmtId="49" fontId="2" fillId="0" borderId="16" xfId="0" applyNumberFormat="1" applyFont="1" applyBorder="1" applyAlignment="1">
      <alignment horizontal="center" wrapText="1"/>
    </xf>
    <xf numFmtId="0" fontId="2" fillId="0" borderId="18" xfId="0" applyFont="1" applyBorder="1" applyAlignment="1">
      <alignment horizontal="left" wrapText="1"/>
    </xf>
    <xf numFmtId="49" fontId="2" fillId="0" borderId="19" xfId="0" applyNumberFormat="1" applyFont="1" applyBorder="1" applyAlignment="1">
      <alignment horizontal="center" wrapText="1"/>
    </xf>
    <xf numFmtId="0" fontId="2" fillId="0" borderId="16" xfId="0" applyFont="1" applyBorder="1" applyAlignment="1">
      <alignment horizontal="left"/>
    </xf>
    <xf numFmtId="49" fontId="6" fillId="0" borderId="1" xfId="0" applyNumberFormat="1" applyFont="1" applyBorder="1" applyAlignment="1">
      <alignment horizontal="center"/>
    </xf>
    <xf numFmtId="0" fontId="2" fillId="0" borderId="20" xfId="0" applyFont="1" applyBorder="1" applyAlignment="1">
      <alignment horizontal="left" wrapText="1"/>
    </xf>
    <xf numFmtId="0" fontId="1" fillId="0" borderId="9" xfId="0" applyNumberFormat="1" applyFont="1" applyBorder="1" applyAlignment="1">
      <alignment horizontal="center"/>
    </xf>
    <xf numFmtId="0" fontId="6" fillId="0" borderId="9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1" fillId="0" borderId="1" xfId="0" applyNumberFormat="1" applyFont="1" applyBorder="1" applyAlignment="1">
      <alignment horizontal="center"/>
    </xf>
    <xf numFmtId="0" fontId="2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49" fontId="1" fillId="0" borderId="3" xfId="0" applyNumberFormat="1" applyFont="1" applyBorder="1" applyAlignment="1">
      <alignment horizontal="center"/>
    </xf>
    <xf numFmtId="0" fontId="2" fillId="0" borderId="21" xfId="0" applyFont="1" applyBorder="1" applyAlignment="1">
      <alignment horizontal="left" wrapText="1"/>
    </xf>
    <xf numFmtId="0" fontId="6" fillId="0" borderId="22" xfId="0" applyFont="1" applyBorder="1" applyAlignment="1">
      <alignment horizontal="left" wrapText="1"/>
    </xf>
    <xf numFmtId="0" fontId="2" fillId="0" borderId="22" xfId="0" applyFont="1" applyBorder="1" applyAlignment="1">
      <alignment horizontal="left" wrapText="1"/>
    </xf>
    <xf numFmtId="49" fontId="1" fillId="0" borderId="22" xfId="0" applyNumberFormat="1" applyFont="1" applyBorder="1" applyAlignment="1">
      <alignment horizontal="center"/>
    </xf>
    <xf numFmtId="0" fontId="6" fillId="0" borderId="22" xfId="0" applyNumberFormat="1" applyFont="1" applyBorder="1" applyAlignment="1">
      <alignment horizontal="center"/>
    </xf>
    <xf numFmtId="0" fontId="2" fillId="0" borderId="23" xfId="0" applyFont="1" applyBorder="1" applyAlignment="1">
      <alignment horizontal="left" wrapText="1"/>
    </xf>
    <xf numFmtId="0" fontId="6" fillId="0" borderId="23" xfId="0" applyNumberFormat="1" applyFont="1" applyBorder="1" applyAlignment="1">
      <alignment horizontal="center"/>
    </xf>
    <xf numFmtId="49" fontId="6" fillId="0" borderId="23" xfId="0" applyNumberFormat="1" applyFont="1" applyBorder="1" applyAlignment="1">
      <alignment horizontal="center"/>
    </xf>
    <xf numFmtId="49" fontId="1" fillId="0" borderId="24" xfId="0" applyNumberFormat="1" applyFont="1" applyBorder="1" applyAlignment="1">
      <alignment horizontal="center"/>
    </xf>
    <xf numFmtId="0" fontId="0" fillId="0" borderId="15" xfId="0" applyBorder="1" applyAlignment="1">
      <alignment horizontal="left"/>
    </xf>
    <xf numFmtId="2" fontId="1" fillId="0" borderId="9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0" fontId="1" fillId="0" borderId="1" xfId="0" applyNumberFormat="1" applyFont="1" applyFill="1" applyBorder="1" applyAlignment="1">
      <alignment horizontal="center"/>
    </xf>
    <xf numFmtId="49" fontId="1" fillId="0" borderId="1" xfId="0" applyNumberFormat="1" applyFont="1" applyFill="1" applyBorder="1" applyAlignment="1">
      <alignment horizontal="center"/>
    </xf>
    <xf numFmtId="0" fontId="6" fillId="0" borderId="9" xfId="0" applyNumberFormat="1" applyFont="1" applyFill="1" applyBorder="1" applyAlignment="1">
      <alignment horizontal="center"/>
    </xf>
    <xf numFmtId="49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/>
    <xf numFmtId="0" fontId="3" fillId="0" borderId="0" xfId="0" applyFont="1" applyFill="1" applyAlignment="1">
      <alignment horizontal="centerContinuous"/>
    </xf>
    <xf numFmtId="49" fontId="1" fillId="0" borderId="0" xfId="0" applyNumberFormat="1" applyFont="1" applyFill="1"/>
    <xf numFmtId="0" fontId="1" fillId="0" borderId="0" xfId="0" applyFont="1" applyFill="1" applyAlignment="1">
      <alignment horizontal="left"/>
    </xf>
    <xf numFmtId="49" fontId="0" fillId="0" borderId="0" xfId="0" applyNumberFormat="1" applyFill="1"/>
    <xf numFmtId="49" fontId="0" fillId="0" borderId="25" xfId="0" applyNumberFormat="1" applyFill="1" applyBorder="1"/>
    <xf numFmtId="49" fontId="1" fillId="0" borderId="8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4" xfId="0" applyNumberFormat="1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center" vertical="center"/>
    </xf>
    <xf numFmtId="49" fontId="1" fillId="0" borderId="9" xfId="0" applyNumberFormat="1" applyFont="1" applyFill="1" applyBorder="1" applyAlignment="1">
      <alignment horizontal="center"/>
    </xf>
    <xf numFmtId="0" fontId="1" fillId="0" borderId="9" xfId="0" applyNumberFormat="1" applyFont="1" applyFill="1" applyBorder="1" applyAlignment="1">
      <alignment horizontal="center"/>
    </xf>
    <xf numFmtId="0" fontId="2" fillId="0" borderId="9" xfId="0" applyNumberFormat="1" applyFont="1" applyFill="1" applyBorder="1" applyAlignment="1">
      <alignment horizontal="center"/>
    </xf>
    <xf numFmtId="49" fontId="1" fillId="0" borderId="26" xfId="0" applyNumberFormat="1" applyFont="1" applyFill="1" applyBorder="1" applyAlignment="1">
      <alignment horizontal="center" vertical="center"/>
    </xf>
    <xf numFmtId="49" fontId="1" fillId="0" borderId="5" xfId="0" applyNumberFormat="1" applyFont="1" applyFill="1" applyBorder="1" applyAlignment="1">
      <alignment horizontal="center" vertical="center"/>
    </xf>
    <xf numFmtId="49" fontId="1" fillId="0" borderId="13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/>
    </xf>
    <xf numFmtId="49" fontId="1" fillId="0" borderId="5" xfId="0" applyNumberFormat="1" applyFont="1" applyFill="1" applyBorder="1" applyAlignment="1">
      <alignment horizontal="center"/>
    </xf>
    <xf numFmtId="49" fontId="1" fillId="0" borderId="13" xfId="0" applyNumberFormat="1" applyFont="1" applyFill="1" applyBorder="1" applyAlignment="1">
      <alignment horizontal="center"/>
    </xf>
    <xf numFmtId="49" fontId="1" fillId="0" borderId="0" xfId="0" applyNumberFormat="1" applyFont="1" applyFill="1" applyBorder="1" applyAlignment="1">
      <alignment horizontal="center"/>
    </xf>
    <xf numFmtId="49" fontId="1" fillId="0" borderId="0" xfId="0" applyNumberFormat="1" applyFont="1" applyFill="1" applyBorder="1" applyAlignment="1">
      <alignment horizontal="left"/>
    </xf>
    <xf numFmtId="0" fontId="1" fillId="0" borderId="0" xfId="0" applyFont="1" applyFill="1" applyBorder="1"/>
    <xf numFmtId="0" fontId="1" fillId="0" borderId="27" xfId="0" applyFont="1" applyFill="1" applyBorder="1"/>
    <xf numFmtId="2" fontId="1" fillId="0" borderId="11" xfId="0" applyNumberFormat="1" applyFont="1" applyBorder="1" applyAlignment="1">
      <alignment horizontal="center"/>
    </xf>
    <xf numFmtId="2" fontId="0" fillId="0" borderId="0" xfId="0" applyNumberFormat="1"/>
    <xf numFmtId="2" fontId="6" fillId="0" borderId="3" xfId="0" applyNumberFormat="1" applyFont="1" applyFill="1" applyBorder="1" applyAlignment="1">
      <alignment horizontal="center"/>
    </xf>
    <xf numFmtId="0" fontId="0" fillId="0" borderId="0" xfId="0" applyFill="1"/>
    <xf numFmtId="0" fontId="5" fillId="0" borderId="0" xfId="0" applyFont="1" applyFill="1" applyAlignment="1">
      <alignment horizontal="centerContinuous"/>
    </xf>
    <xf numFmtId="0" fontId="1" fillId="0" borderId="3" xfId="0" applyFont="1" applyFill="1" applyBorder="1" applyAlignment="1">
      <alignment horizontal="center"/>
    </xf>
    <xf numFmtId="49" fontId="1" fillId="0" borderId="28" xfId="0" applyNumberFormat="1" applyFont="1" applyFill="1" applyBorder="1" applyAlignment="1">
      <alignment horizontal="centerContinuous"/>
    </xf>
    <xf numFmtId="49" fontId="1" fillId="0" borderId="29" xfId="0" applyNumberFormat="1" applyFont="1" applyFill="1" applyBorder="1"/>
    <xf numFmtId="49" fontId="1" fillId="0" borderId="30" xfId="0" applyNumberFormat="1" applyFont="1" applyFill="1" applyBorder="1"/>
    <xf numFmtId="49" fontId="1" fillId="0" borderId="31" xfId="0" applyNumberFormat="1" applyFont="1" applyFill="1" applyBorder="1" applyAlignment="1">
      <alignment horizontal="centerContinuous"/>
    </xf>
    <xf numFmtId="49" fontId="1" fillId="0" borderId="32" xfId="0" applyNumberFormat="1" applyFont="1" applyFill="1" applyBorder="1" applyAlignment="1">
      <alignment horizontal="centerContinuous"/>
    </xf>
    <xf numFmtId="0" fontId="5" fillId="0" borderId="0" xfId="0" applyFont="1" applyFill="1" applyBorder="1" applyAlignment="1"/>
    <xf numFmtId="49" fontId="1" fillId="0" borderId="0" xfId="0" applyNumberFormat="1" applyFont="1" applyFill="1" applyBorder="1" applyAlignment="1">
      <alignment horizontal="centerContinuous"/>
    </xf>
    <xf numFmtId="0" fontId="0" fillId="0" borderId="25" xfId="0" applyFill="1" applyBorder="1" applyAlignment="1">
      <alignment horizontal="left"/>
    </xf>
    <xf numFmtId="0" fontId="0" fillId="0" borderId="25" xfId="0" applyFill="1" applyBorder="1" applyAlignment="1"/>
    <xf numFmtId="0" fontId="0" fillId="0" borderId="25" xfId="0" applyFill="1" applyBorder="1"/>
    <xf numFmtId="0" fontId="1" fillId="0" borderId="5" xfId="0" applyFont="1" applyFill="1" applyBorder="1" applyAlignment="1">
      <alignment horizontal="left"/>
    </xf>
    <xf numFmtId="0" fontId="1" fillId="0" borderId="5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49" fontId="1" fillId="0" borderId="9" xfId="0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/>
    </xf>
    <xf numFmtId="49" fontId="1" fillId="0" borderId="6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49" fontId="1" fillId="0" borderId="7" xfId="0" applyNumberFormat="1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left" wrapText="1"/>
    </xf>
    <xf numFmtId="49" fontId="2" fillId="0" borderId="17" xfId="0" applyNumberFormat="1" applyFont="1" applyFill="1" applyBorder="1" applyAlignment="1">
      <alignment horizontal="center" wrapText="1"/>
    </xf>
    <xf numFmtId="49" fontId="1" fillId="0" borderId="33" xfId="0" applyNumberFormat="1" applyFont="1" applyFill="1" applyBorder="1" applyAlignment="1">
      <alignment horizontal="center"/>
    </xf>
    <xf numFmtId="2" fontId="6" fillId="0" borderId="1" xfId="0" applyNumberFormat="1" applyFont="1" applyFill="1" applyBorder="1" applyAlignment="1">
      <alignment horizontal="center"/>
    </xf>
    <xf numFmtId="49" fontId="1" fillId="0" borderId="34" xfId="0" applyNumberFormat="1" applyFont="1" applyFill="1" applyBorder="1" applyAlignment="1">
      <alignment horizontal="center"/>
    </xf>
    <xf numFmtId="0" fontId="2" fillId="0" borderId="15" xfId="0" applyFont="1" applyFill="1" applyBorder="1" applyAlignment="1">
      <alignment horizontal="left" wrapText="1"/>
    </xf>
    <xf numFmtId="49" fontId="2" fillId="0" borderId="16" xfId="0" applyNumberFormat="1" applyFont="1" applyFill="1" applyBorder="1" applyAlignment="1">
      <alignment horizontal="center" wrapText="1"/>
    </xf>
    <xf numFmtId="49" fontId="1" fillId="0" borderId="35" xfId="0" applyNumberFormat="1" applyFont="1" applyFill="1" applyBorder="1" applyAlignment="1">
      <alignment horizontal="center"/>
    </xf>
    <xf numFmtId="0" fontId="6" fillId="0" borderId="15" xfId="0" applyFont="1" applyFill="1" applyBorder="1" applyAlignment="1">
      <alignment horizontal="left" wrapText="1"/>
    </xf>
    <xf numFmtId="49" fontId="2" fillId="0" borderId="16" xfId="0" applyNumberFormat="1" applyFont="1" applyFill="1" applyBorder="1" applyAlignment="1">
      <alignment horizontal="left" wrapText="1"/>
    </xf>
    <xf numFmtId="0" fontId="2" fillId="0" borderId="1" xfId="0" applyNumberFormat="1" applyFont="1" applyFill="1" applyBorder="1" applyAlignment="1">
      <alignment horizontal="center"/>
    </xf>
    <xf numFmtId="49" fontId="2" fillId="0" borderId="18" xfId="0" applyNumberFormat="1" applyFont="1" applyFill="1" applyBorder="1" applyAlignment="1">
      <alignment horizontal="left" wrapText="1"/>
    </xf>
    <xf numFmtId="49" fontId="1" fillId="0" borderId="36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center"/>
    </xf>
    <xf numFmtId="0" fontId="0" fillId="0" borderId="0" xfId="0" applyFill="1" applyAlignment="1">
      <alignment horizontal="left"/>
    </xf>
    <xf numFmtId="49" fontId="0" fillId="0" borderId="25" xfId="0" applyNumberFormat="1" applyFill="1" applyBorder="1" applyAlignment="1">
      <alignment horizontal="left"/>
    </xf>
    <xf numFmtId="0" fontId="0" fillId="0" borderId="5" xfId="0" applyFill="1" applyBorder="1" applyAlignment="1">
      <alignment horizontal="left"/>
    </xf>
    <xf numFmtId="0" fontId="2" fillId="0" borderId="27" xfId="0" applyFont="1" applyFill="1" applyBorder="1" applyAlignment="1">
      <alignment horizontal="left" wrapText="1"/>
    </xf>
    <xf numFmtId="49" fontId="2" fillId="0" borderId="37" xfId="0" applyNumberFormat="1" applyFont="1" applyFill="1" applyBorder="1" applyAlignment="1">
      <alignment horizontal="center" wrapText="1"/>
    </xf>
    <xf numFmtId="49" fontId="2" fillId="0" borderId="2" xfId="0" applyNumberFormat="1" applyFont="1" applyFill="1" applyBorder="1" applyAlignment="1">
      <alignment horizontal="center" wrapText="1"/>
    </xf>
    <xf numFmtId="49" fontId="2" fillId="0" borderId="1" xfId="0" applyNumberFormat="1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left" wrapText="1"/>
    </xf>
    <xf numFmtId="49" fontId="2" fillId="0" borderId="20" xfId="0" applyNumberFormat="1" applyFont="1" applyFill="1" applyBorder="1" applyAlignment="1">
      <alignment horizontal="center" wrapText="1"/>
    </xf>
    <xf numFmtId="49" fontId="1" fillId="0" borderId="38" xfId="0" applyNumberFormat="1" applyFont="1" applyFill="1" applyBorder="1" applyAlignment="1">
      <alignment horizontal="center"/>
    </xf>
    <xf numFmtId="49" fontId="2" fillId="0" borderId="19" xfId="0" applyNumberFormat="1" applyFont="1" applyFill="1" applyBorder="1" applyAlignment="1">
      <alignment horizontal="left" wrapText="1"/>
    </xf>
    <xf numFmtId="49" fontId="2" fillId="0" borderId="19" xfId="0" applyNumberFormat="1" applyFont="1" applyFill="1" applyBorder="1" applyAlignment="1">
      <alignment horizontal="center" wrapText="1"/>
    </xf>
    <xf numFmtId="0" fontId="0" fillId="0" borderId="10" xfId="0" applyFill="1" applyBorder="1" applyAlignment="1">
      <alignment horizontal="left"/>
    </xf>
    <xf numFmtId="49" fontId="0" fillId="0" borderId="16" xfId="0" applyNumberFormat="1" applyFill="1" applyBorder="1" applyAlignment="1">
      <alignment horizontal="left"/>
    </xf>
    <xf numFmtId="0" fontId="4" fillId="0" borderId="0" xfId="0" applyFont="1" applyFill="1" applyBorder="1" applyAlignment="1">
      <alignment horizontal="left" wrapText="1"/>
    </xf>
    <xf numFmtId="0" fontId="1" fillId="0" borderId="0" xfId="0" applyFont="1" applyFill="1" applyBorder="1" applyAlignment="1">
      <alignment horizontal="left" wrapText="1"/>
    </xf>
    <xf numFmtId="0" fontId="1" fillId="0" borderId="39" xfId="0" applyFont="1" applyFill="1" applyBorder="1" applyAlignment="1">
      <alignment horizontal="left"/>
    </xf>
    <xf numFmtId="0" fontId="0" fillId="0" borderId="40" xfId="0" applyFill="1" applyBorder="1"/>
    <xf numFmtId="0" fontId="1" fillId="0" borderId="41" xfId="0" applyFont="1" applyFill="1" applyBorder="1"/>
    <xf numFmtId="0" fontId="0" fillId="0" borderId="39" xfId="0" applyFill="1" applyBorder="1"/>
    <xf numFmtId="2" fontId="6" fillId="0" borderId="13" xfId="0" applyNumberFormat="1" applyFont="1" applyFill="1" applyBorder="1" applyAlignment="1">
      <alignment horizontal="center"/>
    </xf>
    <xf numFmtId="49" fontId="2" fillId="0" borderId="2" xfId="0" applyNumberFormat="1" applyFont="1" applyFill="1" applyBorder="1" applyAlignment="1">
      <alignment horizontal="left" wrapText="1"/>
    </xf>
    <xf numFmtId="0" fontId="2" fillId="0" borderId="42" xfId="0" applyFont="1" applyFill="1" applyBorder="1" applyAlignment="1">
      <alignment horizontal="left" wrapText="1"/>
    </xf>
    <xf numFmtId="0" fontId="7" fillId="0" borderId="43" xfId="0" applyFont="1" applyBorder="1" applyAlignment="1">
      <alignment wrapText="1"/>
    </xf>
    <xf numFmtId="0" fontId="2" fillId="0" borderId="43" xfId="0" applyFont="1" applyFill="1" applyBorder="1" applyAlignment="1">
      <alignment horizontal="left" wrapText="1"/>
    </xf>
    <xf numFmtId="0" fontId="8" fillId="0" borderId="0" xfId="0" applyFont="1" applyFill="1" applyAlignment="1">
      <alignment horizontal="centerContinuous"/>
    </xf>
    <xf numFmtId="0" fontId="9" fillId="0" borderId="0" xfId="0" applyFont="1" applyFill="1" applyAlignment="1">
      <alignment horizontal="centerContinuous"/>
    </xf>
    <xf numFmtId="0" fontId="9" fillId="0" borderId="0" xfId="0" applyFont="1" applyFill="1" applyAlignment="1">
      <alignment horizontal="left"/>
    </xf>
    <xf numFmtId="49" fontId="9" fillId="0" borderId="30" xfId="0" applyNumberFormat="1" applyFont="1" applyFill="1" applyBorder="1" applyAlignment="1">
      <alignment horizontal="center"/>
    </xf>
    <xf numFmtId="0" fontId="10" fillId="0" borderId="0" xfId="0" applyFont="1" applyFill="1"/>
    <xf numFmtId="0" fontId="11" fillId="0" borderId="0" xfId="0" applyFont="1" applyFill="1" applyAlignment="1">
      <alignment horizontal="left"/>
    </xf>
    <xf numFmtId="49" fontId="11" fillId="0" borderId="0" xfId="0" applyNumberFormat="1" applyFont="1" applyFill="1"/>
    <xf numFmtId="49" fontId="11" fillId="0" borderId="30" xfId="0" applyNumberFormat="1" applyFont="1" applyFill="1" applyBorder="1" applyAlignment="1">
      <alignment horizontal="center"/>
    </xf>
    <xf numFmtId="0" fontId="13" fillId="0" borderId="0" xfId="0" applyFont="1" applyFill="1"/>
    <xf numFmtId="49" fontId="11" fillId="0" borderId="0" xfId="0" applyNumberFormat="1" applyFont="1" applyFill="1" applyBorder="1" applyAlignment="1">
      <alignment horizontal="center"/>
    </xf>
    <xf numFmtId="0" fontId="14" fillId="0" borderId="0" xfId="0" applyFont="1" applyFill="1" applyAlignment="1">
      <alignment horizontal="left"/>
    </xf>
    <xf numFmtId="0" fontId="13" fillId="0" borderId="0" xfId="0" applyFont="1" applyFill="1" applyAlignment="1">
      <alignment horizontal="left"/>
    </xf>
    <xf numFmtId="0" fontId="11" fillId="0" borderId="41" xfId="0" applyFont="1" applyFill="1" applyBorder="1"/>
    <xf numFmtId="0" fontId="11" fillId="0" borderId="0" xfId="0" applyFont="1" applyFill="1" applyBorder="1"/>
    <xf numFmtId="0" fontId="13" fillId="0" borderId="39" xfId="0" applyFont="1" applyFill="1" applyBorder="1"/>
    <xf numFmtId="0" fontId="0" fillId="0" borderId="43" xfId="0" applyBorder="1"/>
    <xf numFmtId="0" fontId="0" fillId="0" borderId="26" xfId="0" applyBorder="1"/>
    <xf numFmtId="2" fontId="1" fillId="0" borderId="43" xfId="0" applyNumberFormat="1" applyFont="1" applyFill="1" applyBorder="1" applyAlignment="1">
      <alignment horizontal="left"/>
    </xf>
    <xf numFmtId="2" fontId="1" fillId="0" borderId="43" xfId="0" applyNumberFormat="1" applyFont="1" applyFill="1" applyBorder="1" applyAlignment="1">
      <alignment horizontal="center"/>
    </xf>
    <xf numFmtId="2" fontId="1" fillId="0" borderId="43" xfId="0" applyNumberFormat="1" applyFont="1" applyFill="1" applyBorder="1" applyAlignment="1">
      <alignment horizontal="center" vertical="center"/>
    </xf>
    <xf numFmtId="2" fontId="0" fillId="0" borderId="43" xfId="0" applyNumberFormat="1" applyFill="1" applyBorder="1" applyAlignment="1">
      <alignment horizontal="left"/>
    </xf>
    <xf numFmtId="2" fontId="0" fillId="0" borderId="43" xfId="0" applyNumberFormat="1" applyFill="1" applyBorder="1"/>
    <xf numFmtId="2" fontId="1" fillId="0" borderId="1" xfId="0" applyNumberFormat="1" applyFont="1" applyFill="1" applyBorder="1" applyAlignment="1">
      <alignment horizontal="center"/>
    </xf>
    <xf numFmtId="2" fontId="0" fillId="0" borderId="0" xfId="0" applyNumberFormat="1" applyFill="1"/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99"/>
  <sheetViews>
    <sheetView showGridLines="0" tabSelected="1" view="pageBreakPreview" topLeftCell="A2" zoomScaleSheetLayoutView="100" workbookViewId="0">
      <selection activeCell="H10" sqref="H10:N77"/>
    </sheetView>
  </sheetViews>
  <sheetFormatPr defaultRowHeight="12.75"/>
  <cols>
    <col min="1" max="1" width="24.5703125" customWidth="1"/>
    <col min="2" max="2" width="4.28515625" customWidth="1"/>
    <col min="3" max="3" width="20.85546875" customWidth="1"/>
    <col min="4" max="4" width="14" customWidth="1"/>
    <col min="5" max="5" width="12.28515625" customWidth="1"/>
    <col min="6" max="6" width="11.7109375" customWidth="1"/>
    <col min="7" max="7" width="9.140625" hidden="1" customWidth="1"/>
    <col min="8" max="8" width="10.5703125" bestFit="1" customWidth="1"/>
    <col min="9" max="9" width="11.85546875" customWidth="1"/>
    <col min="10" max="10" width="9.5703125" bestFit="1" customWidth="1"/>
  </cols>
  <sheetData>
    <row r="1" spans="1:11" ht="15">
      <c r="A1" s="17" t="s">
        <v>46</v>
      </c>
      <c r="B1" s="17"/>
      <c r="C1" s="9"/>
      <c r="D1" s="8"/>
      <c r="E1" s="8"/>
      <c r="F1" s="8" t="s">
        <v>50</v>
      </c>
    </row>
    <row r="2" spans="1:11">
      <c r="A2" s="5"/>
      <c r="B2" s="6"/>
      <c r="C2" s="13" t="s">
        <v>38</v>
      </c>
      <c r="D2" s="4" t="s">
        <v>16</v>
      </c>
      <c r="E2" s="14"/>
      <c r="F2" s="20" t="s">
        <v>50</v>
      </c>
    </row>
    <row r="3" spans="1:11">
      <c r="A3" s="6" t="s">
        <v>6</v>
      </c>
      <c r="B3" s="6" t="s">
        <v>30</v>
      </c>
      <c r="C3" s="6" t="s">
        <v>37</v>
      </c>
      <c r="D3" s="4" t="s">
        <v>22</v>
      </c>
      <c r="E3" s="4"/>
      <c r="F3" s="21" t="s">
        <v>50</v>
      </c>
    </row>
    <row r="4" spans="1:11">
      <c r="A4" s="5"/>
      <c r="B4" s="6" t="s">
        <v>31</v>
      </c>
      <c r="C4" s="13" t="s">
        <v>18</v>
      </c>
      <c r="D4" s="4" t="s">
        <v>23</v>
      </c>
      <c r="E4" s="15"/>
      <c r="F4" s="10" t="s">
        <v>27</v>
      </c>
    </row>
    <row r="5" spans="1:11">
      <c r="A5" s="5"/>
      <c r="B5" s="6" t="s">
        <v>32</v>
      </c>
      <c r="C5" s="6" t="s">
        <v>19</v>
      </c>
      <c r="D5" s="4" t="s">
        <v>17</v>
      </c>
      <c r="E5" s="4" t="s">
        <v>36</v>
      </c>
      <c r="F5" s="10" t="s">
        <v>33</v>
      </c>
    </row>
    <row r="6" spans="1:11">
      <c r="A6" s="5"/>
      <c r="B6" s="6"/>
      <c r="C6" s="6" t="s">
        <v>20</v>
      </c>
      <c r="D6" s="4" t="s">
        <v>25</v>
      </c>
      <c r="E6" s="4"/>
      <c r="F6" s="10" t="s">
        <v>34</v>
      </c>
    </row>
    <row r="7" spans="1:11" ht="10.5" customHeight="1">
      <c r="A7" s="5"/>
      <c r="B7" s="6"/>
      <c r="C7" s="6" t="s">
        <v>21</v>
      </c>
      <c r="D7" s="4" t="s">
        <v>26</v>
      </c>
      <c r="E7" s="4"/>
      <c r="F7" s="10"/>
    </row>
    <row r="8" spans="1:11" ht="6" hidden="1" customHeight="1">
      <c r="A8" s="5"/>
      <c r="B8" s="6"/>
      <c r="C8" s="6"/>
      <c r="D8" s="4" t="s">
        <v>24</v>
      </c>
      <c r="E8" s="4"/>
      <c r="F8" s="10"/>
    </row>
    <row r="9" spans="1:11" ht="12.75" customHeight="1" thickBot="1">
      <c r="A9" s="2">
        <v>1</v>
      </c>
      <c r="B9" s="7">
        <v>2</v>
      </c>
      <c r="C9" s="7">
        <v>3</v>
      </c>
      <c r="D9" s="3" t="s">
        <v>1</v>
      </c>
      <c r="E9" s="3" t="s">
        <v>11</v>
      </c>
      <c r="F9" s="11" t="s">
        <v>12</v>
      </c>
      <c r="H9" s="57"/>
    </row>
    <row r="10" spans="1:11" ht="14.1" customHeight="1">
      <c r="A10" s="23" t="s">
        <v>29</v>
      </c>
      <c r="B10" s="27" t="s">
        <v>44</v>
      </c>
      <c r="C10" s="1" t="s">
        <v>50</v>
      </c>
      <c r="D10" s="53">
        <v>3203595.92</v>
      </c>
      <c r="E10" s="53">
        <v>938606.1</v>
      </c>
      <c r="F10" s="81"/>
      <c r="H10" s="82">
        <f>D10-E10</f>
        <v>2264989.8199999998</v>
      </c>
      <c r="I10" s="82" t="e">
        <f>E13+E17+E31+#REF!+E37+E45+E65</f>
        <v>#REF!</v>
      </c>
      <c r="J10" t="s">
        <v>147</v>
      </c>
    </row>
    <row r="11" spans="1:11" ht="8.25" customHeight="1">
      <c r="A11" s="24"/>
      <c r="B11" s="30"/>
      <c r="C11" s="1"/>
      <c r="D11" s="40"/>
      <c r="E11" s="32"/>
      <c r="F11" s="19"/>
    </row>
    <row r="12" spans="1:11" ht="14.1" customHeight="1">
      <c r="A12" s="24" t="s">
        <v>59</v>
      </c>
      <c r="B12" s="26" t="s">
        <v>53</v>
      </c>
      <c r="C12" s="1"/>
      <c r="D12" s="37">
        <v>245800</v>
      </c>
      <c r="E12" s="37">
        <f>SUM(E13:E14)</f>
        <v>68821.41</v>
      </c>
      <c r="F12" s="81"/>
      <c r="I12" s="82" t="e">
        <f>E14+E18+E32+#REF!+E40+E46+E66</f>
        <v>#REF!</v>
      </c>
      <c r="J12" t="s">
        <v>148</v>
      </c>
    </row>
    <row r="13" spans="1:11" ht="14.1" customHeight="1">
      <c r="A13" s="24" t="s">
        <v>50</v>
      </c>
      <c r="B13" s="28" t="s">
        <v>51</v>
      </c>
      <c r="C13" s="1" t="s">
        <v>188</v>
      </c>
      <c r="D13" s="38">
        <v>188800</v>
      </c>
      <c r="E13" s="38">
        <v>54218.61</v>
      </c>
      <c r="F13" s="81"/>
      <c r="H13" s="82">
        <f>D13-E13</f>
        <v>134581.39000000001</v>
      </c>
    </row>
    <row r="14" spans="1:11" ht="14.1" customHeight="1">
      <c r="A14" s="24"/>
      <c r="B14" s="26" t="s">
        <v>52</v>
      </c>
      <c r="C14" s="1" t="s">
        <v>189</v>
      </c>
      <c r="D14" s="38">
        <v>57000</v>
      </c>
      <c r="E14" s="38">
        <v>14602.8</v>
      </c>
      <c r="F14" s="81"/>
      <c r="H14" s="82">
        <f t="shared" ref="H14:H54" si="0">D14-E14</f>
        <v>42397.2</v>
      </c>
      <c r="I14" t="e">
        <f>E25+#REF!</f>
        <v>#REF!</v>
      </c>
      <c r="J14" t="s">
        <v>149</v>
      </c>
    </row>
    <row r="15" spans="1:11" ht="6.75" customHeight="1">
      <c r="A15" s="24"/>
      <c r="B15" s="25"/>
      <c r="C15" s="1"/>
      <c r="D15" s="1"/>
      <c r="E15" s="1"/>
      <c r="F15" s="81"/>
      <c r="H15" s="82">
        <f t="shared" si="0"/>
        <v>0</v>
      </c>
    </row>
    <row r="16" spans="1:11" ht="14.1" customHeight="1">
      <c r="A16" s="24" t="s">
        <v>60</v>
      </c>
      <c r="B16" s="25">
        <v>0</v>
      </c>
      <c r="C16" s="1"/>
      <c r="D16" s="37">
        <f>SUM(D17:D26)</f>
        <v>372148.32</v>
      </c>
      <c r="E16" s="37">
        <f>SUM(E17:E26)</f>
        <v>135927.13</v>
      </c>
      <c r="F16" s="81"/>
      <c r="H16" s="82">
        <f t="shared" si="0"/>
        <v>236221.19</v>
      </c>
      <c r="J16" s="82">
        <f>E20+E48+E68</f>
        <v>19718.52</v>
      </c>
      <c r="K16" t="s">
        <v>153</v>
      </c>
    </row>
    <row r="17" spans="1:12" ht="14.1" customHeight="1">
      <c r="A17" s="24"/>
      <c r="B17" s="25">
        <v>211</v>
      </c>
      <c r="C17" s="1" t="s">
        <v>190</v>
      </c>
      <c r="D17" s="38">
        <v>198100</v>
      </c>
      <c r="E17" s="38">
        <v>66594.62</v>
      </c>
      <c r="F17" s="81"/>
      <c r="H17" s="82">
        <f t="shared" si="0"/>
        <v>131505.38</v>
      </c>
    </row>
    <row r="18" spans="1:12" ht="14.1" customHeight="1">
      <c r="A18" s="24"/>
      <c r="B18" s="25">
        <v>211</v>
      </c>
      <c r="C18" s="1" t="s">
        <v>191</v>
      </c>
      <c r="D18" s="38">
        <v>59800</v>
      </c>
      <c r="E18" s="38">
        <v>16409.38</v>
      </c>
      <c r="F18" s="81"/>
      <c r="H18" s="82">
        <f t="shared" si="0"/>
        <v>43390.619999999995</v>
      </c>
    </row>
    <row r="19" spans="1:12" ht="14.1" customHeight="1">
      <c r="A19" s="24"/>
      <c r="B19" s="25">
        <v>221</v>
      </c>
      <c r="C19" s="1" t="s">
        <v>194</v>
      </c>
      <c r="D19" s="38">
        <v>16800</v>
      </c>
      <c r="E19" s="38">
        <v>10329.469999999999</v>
      </c>
      <c r="F19" s="81"/>
      <c r="H19" s="82">
        <f t="shared" si="0"/>
        <v>6470.5300000000007</v>
      </c>
    </row>
    <row r="20" spans="1:12" ht="14.1" customHeight="1">
      <c r="A20" s="24"/>
      <c r="B20" s="25">
        <v>223</v>
      </c>
      <c r="C20" s="1" t="s">
        <v>195</v>
      </c>
      <c r="D20" s="38">
        <v>32560</v>
      </c>
      <c r="E20" s="38">
        <v>15916.17</v>
      </c>
      <c r="F20" s="81"/>
      <c r="H20" s="82">
        <f t="shared" si="0"/>
        <v>16643.830000000002</v>
      </c>
    </row>
    <row r="21" spans="1:12" ht="14.1" customHeight="1">
      <c r="A21" s="24"/>
      <c r="B21" s="25">
        <v>225</v>
      </c>
      <c r="C21" s="1" t="s">
        <v>196</v>
      </c>
      <c r="D21" s="38">
        <v>1000</v>
      </c>
      <c r="E21" s="38"/>
      <c r="F21" s="81"/>
      <c r="H21" s="82">
        <f t="shared" si="0"/>
        <v>1000</v>
      </c>
    </row>
    <row r="22" spans="1:12" ht="14.1" customHeight="1">
      <c r="A22" s="24"/>
      <c r="B22" s="25">
        <v>226</v>
      </c>
      <c r="C22" s="1" t="s">
        <v>197</v>
      </c>
      <c r="D22" s="38">
        <v>8000</v>
      </c>
      <c r="E22" s="38">
        <v>7869.99</v>
      </c>
      <c r="F22" s="81"/>
      <c r="H22" s="82">
        <f t="shared" si="0"/>
        <v>130.01000000000022</v>
      </c>
    </row>
    <row r="23" spans="1:12" ht="14.1" customHeight="1">
      <c r="A23" s="24"/>
      <c r="B23" s="25">
        <v>290</v>
      </c>
      <c r="C23" s="1" t="s">
        <v>237</v>
      </c>
      <c r="D23" s="38">
        <v>50</v>
      </c>
      <c r="E23" s="38">
        <v>48.73</v>
      </c>
      <c r="F23" s="81"/>
      <c r="H23" s="82">
        <f t="shared" si="0"/>
        <v>1.2700000000000031</v>
      </c>
    </row>
    <row r="24" spans="1:12" ht="14.1" customHeight="1">
      <c r="A24" s="24"/>
      <c r="B24" s="25">
        <v>290</v>
      </c>
      <c r="C24" s="1" t="s">
        <v>192</v>
      </c>
      <c r="D24" s="38">
        <v>11138.32</v>
      </c>
      <c r="E24" s="38">
        <v>5336</v>
      </c>
      <c r="F24" s="81"/>
      <c r="H24" s="82"/>
    </row>
    <row r="25" spans="1:12" ht="14.1" customHeight="1">
      <c r="A25" s="24"/>
      <c r="B25" s="25">
        <v>290</v>
      </c>
      <c r="C25" s="1" t="s">
        <v>193</v>
      </c>
      <c r="D25" s="38">
        <v>5000</v>
      </c>
      <c r="E25" s="40">
        <v>1095</v>
      </c>
      <c r="F25" s="81"/>
      <c r="H25" s="82">
        <f t="shared" si="0"/>
        <v>3905</v>
      </c>
      <c r="J25" s="162" t="s">
        <v>169</v>
      </c>
      <c r="K25" s="162" t="s">
        <v>170</v>
      </c>
      <c r="L25" s="162" t="s">
        <v>171</v>
      </c>
    </row>
    <row r="26" spans="1:12" ht="14.1" customHeight="1">
      <c r="A26" s="24"/>
      <c r="B26" s="25">
        <v>340</v>
      </c>
      <c r="C26" s="1" t="s">
        <v>198</v>
      </c>
      <c r="D26" s="38">
        <v>39700</v>
      </c>
      <c r="E26" s="38">
        <v>12327.77</v>
      </c>
      <c r="F26" s="81"/>
      <c r="H26" s="82">
        <f t="shared" si="0"/>
        <v>27372.23</v>
      </c>
      <c r="J26" s="162">
        <v>156100</v>
      </c>
      <c r="K26" s="162">
        <v>45092.24</v>
      </c>
      <c r="L26" s="162">
        <v>120029.1</v>
      </c>
    </row>
    <row r="27" spans="1:12" ht="14.1" customHeight="1">
      <c r="A27" s="24"/>
      <c r="B27" s="25">
        <v>343</v>
      </c>
      <c r="C27" s="1" t="s">
        <v>199</v>
      </c>
      <c r="D27" s="38">
        <v>18900</v>
      </c>
      <c r="E27" s="40"/>
      <c r="F27" s="81"/>
      <c r="H27" s="82">
        <f t="shared" si="0"/>
        <v>18900</v>
      </c>
      <c r="J27" s="162">
        <v>73000</v>
      </c>
      <c r="K27" s="162"/>
      <c r="L27" s="162"/>
    </row>
    <row r="28" spans="1:12" ht="14.1" customHeight="1">
      <c r="A28" s="24"/>
      <c r="B28" s="25">
        <v>344</v>
      </c>
      <c r="C28" s="1" t="s">
        <v>200</v>
      </c>
      <c r="D28" s="54">
        <v>20600</v>
      </c>
      <c r="E28" s="40"/>
      <c r="F28" s="81"/>
      <c r="H28" s="82">
        <f t="shared" si="0"/>
        <v>20600</v>
      </c>
      <c r="J28" s="162"/>
      <c r="K28" s="162"/>
      <c r="L28" s="162"/>
    </row>
    <row r="29" spans="1:12" ht="14.1" customHeight="1">
      <c r="A29" s="24"/>
      <c r="B29" s="25">
        <v>345</v>
      </c>
      <c r="C29" s="1" t="s">
        <v>201</v>
      </c>
      <c r="D29" s="54">
        <v>3000</v>
      </c>
      <c r="E29" s="40"/>
      <c r="F29" s="81"/>
      <c r="H29" s="82">
        <f t="shared" si="0"/>
        <v>3000</v>
      </c>
      <c r="J29" s="162"/>
      <c r="K29" s="162"/>
      <c r="L29" s="162"/>
    </row>
    <row r="30" spans="1:12" ht="14.1" customHeight="1">
      <c r="A30" s="24" t="s">
        <v>151</v>
      </c>
      <c r="B30" s="26" t="s">
        <v>53</v>
      </c>
      <c r="C30" s="1"/>
      <c r="D30" s="74">
        <f>D31+D32</f>
        <v>644900</v>
      </c>
      <c r="E30" s="74">
        <f>E31+E32</f>
        <v>212194.15</v>
      </c>
      <c r="F30" s="81"/>
      <c r="H30" s="82">
        <f t="shared" si="0"/>
        <v>432705.85</v>
      </c>
      <c r="J30" s="162"/>
      <c r="K30" s="162"/>
      <c r="L30" s="162"/>
    </row>
    <row r="31" spans="1:12" ht="14.1" customHeight="1">
      <c r="A31" s="24"/>
      <c r="B31" s="25">
        <v>211</v>
      </c>
      <c r="C31" s="1" t="s">
        <v>202</v>
      </c>
      <c r="D31" s="54">
        <v>495300</v>
      </c>
      <c r="E31" s="38">
        <v>159664.72</v>
      </c>
      <c r="F31" s="81"/>
      <c r="H31" s="82">
        <f t="shared" si="0"/>
        <v>335635.28</v>
      </c>
      <c r="J31" s="162"/>
      <c r="K31" s="162"/>
      <c r="L31" s="162"/>
    </row>
    <row r="32" spans="1:12" ht="18.75" customHeight="1">
      <c r="A32" s="24"/>
      <c r="B32" s="25">
        <v>213</v>
      </c>
      <c r="C32" s="1" t="s">
        <v>203</v>
      </c>
      <c r="D32" s="38">
        <v>149600</v>
      </c>
      <c r="E32" s="38">
        <v>52529.43</v>
      </c>
      <c r="F32" s="81"/>
      <c r="H32" s="82">
        <f t="shared" si="0"/>
        <v>97070.57</v>
      </c>
      <c r="J32" s="162"/>
      <c r="K32" s="162"/>
      <c r="L32" s="162"/>
    </row>
    <row r="33" spans="1:14" ht="11.25" customHeight="1">
      <c r="A33" s="24"/>
      <c r="B33" s="25"/>
      <c r="C33" s="1"/>
      <c r="D33" s="1"/>
      <c r="E33" s="16"/>
      <c r="F33" s="81"/>
      <c r="H33" s="82"/>
      <c r="J33" s="162"/>
      <c r="K33" s="162"/>
      <c r="L33" s="162"/>
    </row>
    <row r="34" spans="1:14" ht="14.1" customHeight="1">
      <c r="A34" s="24" t="s">
        <v>162</v>
      </c>
      <c r="B34" s="25"/>
      <c r="C34" s="1"/>
      <c r="D34" s="37">
        <v>5000</v>
      </c>
      <c r="E34" s="35">
        <v>0</v>
      </c>
      <c r="F34" s="81"/>
      <c r="H34" s="82">
        <f t="shared" si="0"/>
        <v>5000</v>
      </c>
      <c r="J34" s="162"/>
      <c r="K34" s="162"/>
      <c r="L34" s="162"/>
    </row>
    <row r="35" spans="1:14" ht="16.5" customHeight="1">
      <c r="A35" s="24"/>
      <c r="B35" s="25">
        <v>290</v>
      </c>
      <c r="C35" s="1" t="s">
        <v>228</v>
      </c>
      <c r="D35" s="39">
        <v>5000</v>
      </c>
      <c r="E35" s="36"/>
      <c r="F35" s="81"/>
      <c r="H35" s="82">
        <f t="shared" si="0"/>
        <v>5000</v>
      </c>
      <c r="J35" s="162"/>
      <c r="K35" s="162"/>
      <c r="L35" s="162"/>
    </row>
    <row r="36" spans="1:14" ht="14.1" customHeight="1">
      <c r="A36" s="24" t="s">
        <v>61</v>
      </c>
      <c r="B36" s="25">
        <v>0</v>
      </c>
      <c r="C36" s="1"/>
      <c r="D36" s="37">
        <f>SUM(D37:D41)</f>
        <v>20300</v>
      </c>
      <c r="E36" s="35">
        <f>SUM(E37:E41)</f>
        <v>5653.38</v>
      </c>
      <c r="F36" s="81"/>
      <c r="H36" s="82">
        <f t="shared" si="0"/>
        <v>14646.619999999999</v>
      </c>
      <c r="J36" s="162"/>
      <c r="K36" s="162"/>
      <c r="L36" s="162"/>
    </row>
    <row r="37" spans="1:14" ht="14.1" customHeight="1">
      <c r="A37" s="24"/>
      <c r="B37" s="25">
        <v>211</v>
      </c>
      <c r="C37" s="1" t="s">
        <v>204</v>
      </c>
      <c r="D37" s="38">
        <v>8200</v>
      </c>
      <c r="E37" s="34">
        <v>2037.93</v>
      </c>
      <c r="F37" s="81"/>
      <c r="H37" s="82">
        <f t="shared" si="0"/>
        <v>6162.07</v>
      </c>
      <c r="J37" s="162"/>
      <c r="K37" s="162"/>
      <c r="L37" s="162"/>
    </row>
    <row r="38" spans="1:14" ht="14.1" customHeight="1">
      <c r="A38" s="24"/>
      <c r="B38" s="25">
        <v>213</v>
      </c>
      <c r="C38" s="1" t="s">
        <v>205</v>
      </c>
      <c r="D38" s="38">
        <v>2400</v>
      </c>
      <c r="E38" s="34">
        <v>615.45000000000005</v>
      </c>
      <c r="F38" s="81"/>
      <c r="H38" s="82"/>
      <c r="J38" s="162"/>
      <c r="K38" s="162"/>
      <c r="L38" s="162"/>
    </row>
    <row r="39" spans="1:14" ht="14.1" customHeight="1">
      <c r="A39" s="24"/>
      <c r="B39" s="25">
        <v>225</v>
      </c>
      <c r="C39" s="1" t="s">
        <v>207</v>
      </c>
      <c r="D39" s="38"/>
      <c r="E39" s="34"/>
      <c r="F39" s="81"/>
      <c r="H39" s="82"/>
      <c r="J39" s="162"/>
      <c r="K39" s="162"/>
      <c r="L39" s="162"/>
    </row>
    <row r="40" spans="1:14" ht="14.1" customHeight="1">
      <c r="A40" s="24"/>
      <c r="B40" s="25">
        <v>310</v>
      </c>
      <c r="C40" s="1" t="s">
        <v>208</v>
      </c>
      <c r="D40" s="38"/>
      <c r="E40" s="34"/>
      <c r="F40" s="81"/>
      <c r="H40" s="82">
        <f t="shared" si="0"/>
        <v>0</v>
      </c>
      <c r="J40" s="162"/>
      <c r="K40" s="162"/>
      <c r="L40" s="162"/>
    </row>
    <row r="41" spans="1:14" ht="14.1" customHeight="1">
      <c r="A41" s="18"/>
      <c r="B41" s="31">
        <v>340</v>
      </c>
      <c r="C41" s="1" t="s">
        <v>206</v>
      </c>
      <c r="D41" s="38">
        <v>9700</v>
      </c>
      <c r="E41" s="38">
        <v>3000</v>
      </c>
      <c r="F41" s="81"/>
      <c r="H41" s="82">
        <f t="shared" si="0"/>
        <v>6700</v>
      </c>
      <c r="J41" s="162"/>
      <c r="K41" s="162"/>
      <c r="L41" s="162"/>
    </row>
    <row r="42" spans="1:14" ht="14.1" customHeight="1">
      <c r="A42" s="51"/>
      <c r="B42" s="31">
        <v>344</v>
      </c>
      <c r="C42" s="1" t="s">
        <v>163</v>
      </c>
      <c r="D42" s="54">
        <v>7200</v>
      </c>
      <c r="E42" s="34"/>
      <c r="F42" s="81"/>
      <c r="H42" s="82">
        <f t="shared" si="0"/>
        <v>7200</v>
      </c>
      <c r="J42" s="162"/>
      <c r="K42" s="162"/>
      <c r="L42" s="162"/>
    </row>
    <row r="43" spans="1:14" ht="14.1" customHeight="1">
      <c r="A43" s="24"/>
      <c r="B43" s="25">
        <v>345</v>
      </c>
      <c r="C43" s="1" t="s">
        <v>164</v>
      </c>
      <c r="D43" s="54">
        <v>2500</v>
      </c>
      <c r="E43" s="34">
        <v>3000</v>
      </c>
      <c r="F43" s="81"/>
      <c r="H43" s="82">
        <f t="shared" si="0"/>
        <v>-500</v>
      </c>
      <c r="J43" s="162"/>
      <c r="K43" s="162"/>
      <c r="L43" s="162"/>
    </row>
    <row r="44" spans="1:14" ht="14.1" customHeight="1">
      <c r="A44" s="24" t="s">
        <v>62</v>
      </c>
      <c r="B44" s="25" t="s">
        <v>50</v>
      </c>
      <c r="C44" s="1"/>
      <c r="D44" s="37">
        <f>D45+D46+D47+D48+D49</f>
        <v>676840</v>
      </c>
      <c r="E44" s="53">
        <f>E45+E46+E47+E48+E49</f>
        <v>194462.97</v>
      </c>
      <c r="F44" s="81"/>
      <c r="H44" s="82">
        <f t="shared" si="0"/>
        <v>482377.03</v>
      </c>
      <c r="J44" s="162"/>
      <c r="K44" s="162"/>
      <c r="L44" s="163"/>
      <c r="M44" s="162" t="s">
        <v>172</v>
      </c>
      <c r="N44" s="162" t="s">
        <v>173</v>
      </c>
    </row>
    <row r="45" spans="1:14" ht="14.1" customHeight="1">
      <c r="A45" s="24"/>
      <c r="B45" s="25">
        <v>211</v>
      </c>
      <c r="C45" s="1" t="s">
        <v>209</v>
      </c>
      <c r="D45" s="38">
        <v>466800</v>
      </c>
      <c r="E45" s="34">
        <v>147843.12</v>
      </c>
      <c r="F45" s="81"/>
      <c r="H45" s="82">
        <f t="shared" si="0"/>
        <v>318956.88</v>
      </c>
      <c r="J45" s="162">
        <f>SUM(J26:J44)</f>
        <v>229100</v>
      </c>
      <c r="K45" s="162">
        <f>SUM(K26:K44)</f>
        <v>45092.24</v>
      </c>
      <c r="L45" s="163">
        <f>SUM(L26:L44)</f>
        <v>120029.1</v>
      </c>
      <c r="M45" s="162">
        <f>K45+L45</f>
        <v>165121.34</v>
      </c>
      <c r="N45" s="162"/>
    </row>
    <row r="46" spans="1:14" ht="14.1" customHeight="1">
      <c r="A46" s="24"/>
      <c r="B46" s="25">
        <v>213</v>
      </c>
      <c r="C46" s="1" t="s">
        <v>210</v>
      </c>
      <c r="D46" s="38">
        <v>141000</v>
      </c>
      <c r="E46" s="34">
        <v>40420.620000000003</v>
      </c>
      <c r="F46" s="81"/>
      <c r="H46" s="82">
        <f t="shared" si="0"/>
        <v>100579.38</v>
      </c>
      <c r="M46" s="162" t="s">
        <v>174</v>
      </c>
      <c r="N46" s="162">
        <f>M45-N45</f>
        <v>165121.34</v>
      </c>
    </row>
    <row r="47" spans="1:14" ht="14.1" customHeight="1">
      <c r="A47" s="24"/>
      <c r="B47" s="25">
        <v>221</v>
      </c>
      <c r="C47" s="1" t="s">
        <v>211</v>
      </c>
      <c r="D47" s="38">
        <v>5000</v>
      </c>
      <c r="E47" s="52">
        <v>1396.88</v>
      </c>
      <c r="F47" s="81"/>
      <c r="H47" s="82">
        <f t="shared" si="0"/>
        <v>3603.12</v>
      </c>
      <c r="M47" t="s">
        <v>175</v>
      </c>
      <c r="N47">
        <f>J45-N46</f>
        <v>63978.66</v>
      </c>
    </row>
    <row r="48" spans="1:14" ht="14.1" customHeight="1">
      <c r="A48" s="24"/>
      <c r="B48" s="25">
        <v>223</v>
      </c>
      <c r="C48" s="1" t="s">
        <v>212</v>
      </c>
      <c r="D48" s="38">
        <v>12440</v>
      </c>
      <c r="E48" s="52">
        <v>3802.35</v>
      </c>
      <c r="F48" s="81"/>
      <c r="H48" s="82">
        <f t="shared" si="0"/>
        <v>8637.65</v>
      </c>
    </row>
    <row r="49" spans="1:8" ht="14.1" customHeight="1">
      <c r="A49" s="24"/>
      <c r="B49" s="25">
        <v>340</v>
      </c>
      <c r="C49" s="1" t="s">
        <v>213</v>
      </c>
      <c r="D49" s="38">
        <v>51600</v>
      </c>
      <c r="E49" s="40">
        <v>1000</v>
      </c>
      <c r="F49" s="81"/>
      <c r="H49" s="82">
        <f t="shared" si="0"/>
        <v>50600</v>
      </c>
    </row>
    <row r="50" spans="1:8" ht="14.1" customHeight="1">
      <c r="A50" s="24"/>
      <c r="B50" s="25">
        <v>343</v>
      </c>
      <c r="C50" s="1" t="s">
        <v>214</v>
      </c>
      <c r="D50" s="38">
        <v>41600</v>
      </c>
      <c r="E50" s="52"/>
      <c r="F50" s="81"/>
      <c r="H50" s="82">
        <f t="shared" si="0"/>
        <v>41600</v>
      </c>
    </row>
    <row r="51" spans="1:8" ht="14.1" customHeight="1">
      <c r="A51" s="24"/>
      <c r="B51" s="25">
        <v>344</v>
      </c>
      <c r="C51" s="1" t="s">
        <v>215</v>
      </c>
      <c r="D51" s="38">
        <v>10000</v>
      </c>
      <c r="E51" s="52">
        <v>1000</v>
      </c>
      <c r="F51" s="81"/>
      <c r="H51" s="82">
        <f t="shared" si="0"/>
        <v>9000</v>
      </c>
    </row>
    <row r="52" spans="1:8" ht="14.1" customHeight="1">
      <c r="A52" s="24"/>
      <c r="B52" s="25">
        <v>345</v>
      </c>
      <c r="C52" s="1" t="s">
        <v>216</v>
      </c>
      <c r="D52" s="38">
        <v>0</v>
      </c>
      <c r="E52" s="52"/>
      <c r="F52" s="81"/>
      <c r="H52" s="82">
        <f t="shared" si="0"/>
        <v>0</v>
      </c>
    </row>
    <row r="53" spans="1:8" ht="14.1" customHeight="1">
      <c r="A53" s="24" t="s">
        <v>165</v>
      </c>
      <c r="B53" s="25"/>
      <c r="C53" s="1"/>
      <c r="D53" s="37">
        <v>330215.59999999998</v>
      </c>
      <c r="E53" s="37">
        <v>110953.1</v>
      </c>
      <c r="F53" s="81"/>
      <c r="H53" s="82"/>
    </row>
    <row r="54" spans="1:8" ht="12.75" customHeight="1">
      <c r="A54" s="24"/>
      <c r="B54" s="25">
        <v>225</v>
      </c>
      <c r="C54" s="1" t="s">
        <v>182</v>
      </c>
      <c r="D54" s="39">
        <v>330215.59999999998</v>
      </c>
      <c r="E54" s="36">
        <v>110953.1</v>
      </c>
      <c r="F54" s="81"/>
      <c r="H54" s="82">
        <f t="shared" si="0"/>
        <v>219262.49999999997</v>
      </c>
    </row>
    <row r="55" spans="1:8" ht="15.75" customHeight="1">
      <c r="A55" s="24" t="s">
        <v>178</v>
      </c>
      <c r="B55" s="25"/>
      <c r="C55" s="1"/>
      <c r="D55" s="37">
        <v>0</v>
      </c>
      <c r="E55" s="35">
        <v>0</v>
      </c>
      <c r="F55" s="81"/>
      <c r="H55" s="82"/>
    </row>
    <row r="56" spans="1:8" ht="14.1" customHeight="1">
      <c r="A56" s="24"/>
      <c r="B56" s="25">
        <v>225</v>
      </c>
      <c r="C56" s="1"/>
      <c r="D56" s="38">
        <v>0</v>
      </c>
      <c r="E56" s="34">
        <v>0</v>
      </c>
      <c r="F56" s="81"/>
      <c r="H56" s="82">
        <f>D55-E55</f>
        <v>0</v>
      </c>
    </row>
    <row r="57" spans="1:8" ht="14.1" customHeight="1">
      <c r="A57" s="24"/>
      <c r="B57" s="25">
        <v>0</v>
      </c>
      <c r="C57" s="1"/>
      <c r="D57" s="37">
        <f>D58+D59</f>
        <v>364.5</v>
      </c>
      <c r="E57" s="37">
        <f>E58+E59</f>
        <v>364.5</v>
      </c>
      <c r="F57" s="81"/>
      <c r="H57" s="82">
        <f>D56-E56</f>
        <v>0</v>
      </c>
    </row>
    <row r="58" spans="1:8" ht="14.1" customHeight="1">
      <c r="A58" s="24" t="s">
        <v>234</v>
      </c>
      <c r="B58" s="25">
        <v>290</v>
      </c>
      <c r="C58" s="1" t="s">
        <v>235</v>
      </c>
      <c r="D58" s="38">
        <v>364.5</v>
      </c>
      <c r="E58" s="34">
        <v>364.5</v>
      </c>
      <c r="F58" s="81"/>
      <c r="H58" s="82">
        <f>D57-E57</f>
        <v>0</v>
      </c>
    </row>
    <row r="59" spans="1:8" ht="14.1" customHeight="1">
      <c r="A59" s="24"/>
      <c r="B59" s="25">
        <v>344</v>
      </c>
      <c r="C59" s="1"/>
      <c r="D59" s="38"/>
      <c r="E59" s="38"/>
      <c r="F59" s="81"/>
      <c r="H59" s="82">
        <f>D58-E58</f>
        <v>0</v>
      </c>
    </row>
    <row r="60" spans="1:8" ht="14.1" customHeight="1">
      <c r="A60" s="24" t="s">
        <v>129</v>
      </c>
      <c r="B60" s="25">
        <v>0</v>
      </c>
      <c r="C60" s="1"/>
      <c r="D60" s="37">
        <v>23227.5</v>
      </c>
      <c r="E60" s="37">
        <v>7000</v>
      </c>
      <c r="F60" s="81"/>
      <c r="H60" s="82">
        <f>D59-E59</f>
        <v>0</v>
      </c>
    </row>
    <row r="61" spans="1:8" ht="16.5" customHeight="1">
      <c r="A61" s="24"/>
      <c r="B61" s="25">
        <v>225</v>
      </c>
      <c r="C61" s="1" t="s">
        <v>217</v>
      </c>
      <c r="D61" s="39">
        <v>16227.5</v>
      </c>
      <c r="E61" s="36"/>
      <c r="F61" s="81"/>
      <c r="H61" s="82">
        <f t="shared" ref="H61:H75" si="1">D60-E60</f>
        <v>16227.5</v>
      </c>
    </row>
    <row r="62" spans="1:8" ht="12.75" customHeight="1">
      <c r="A62" s="24"/>
      <c r="B62" s="25">
        <v>340</v>
      </c>
      <c r="C62" s="1" t="s">
        <v>218</v>
      </c>
      <c r="D62" s="39">
        <v>7000</v>
      </c>
      <c r="E62" s="39">
        <v>7000</v>
      </c>
      <c r="F62" s="81"/>
      <c r="H62" s="82">
        <f t="shared" si="1"/>
        <v>16227.5</v>
      </c>
    </row>
    <row r="63" spans="1:8" ht="16.5" customHeight="1">
      <c r="A63" s="24"/>
      <c r="B63" s="25">
        <v>344</v>
      </c>
      <c r="C63" s="1" t="s">
        <v>219</v>
      </c>
      <c r="D63" s="38">
        <v>0</v>
      </c>
      <c r="E63" s="34">
        <v>0</v>
      </c>
      <c r="F63" s="81"/>
      <c r="H63" s="82">
        <f t="shared" si="1"/>
        <v>0</v>
      </c>
    </row>
    <row r="64" spans="1:8" ht="15.75" customHeight="1">
      <c r="A64" s="24" t="s">
        <v>63</v>
      </c>
      <c r="B64" s="25"/>
      <c r="C64" s="1"/>
      <c r="D64" s="37">
        <f>SUM(D65:D71)</f>
        <v>884800</v>
      </c>
      <c r="E64" s="37">
        <v>203229.46</v>
      </c>
      <c r="F64" s="81"/>
      <c r="H64" s="82">
        <f t="shared" si="1"/>
        <v>0</v>
      </c>
    </row>
    <row r="65" spans="1:9" ht="14.1" customHeight="1">
      <c r="A65" s="24"/>
      <c r="B65" s="25">
        <v>211</v>
      </c>
      <c r="C65" s="1" t="s">
        <v>220</v>
      </c>
      <c r="D65" s="38">
        <v>503300</v>
      </c>
      <c r="E65" s="52">
        <v>102556.86</v>
      </c>
      <c r="F65" s="81"/>
      <c r="H65" s="82">
        <f t="shared" si="1"/>
        <v>681570.54</v>
      </c>
    </row>
    <row r="66" spans="1:9" ht="14.1" customHeight="1">
      <c r="A66" s="24"/>
      <c r="B66" s="25">
        <v>213</v>
      </c>
      <c r="C66" s="1" t="s">
        <v>221</v>
      </c>
      <c r="D66" s="38">
        <v>152000</v>
      </c>
      <c r="E66" s="34">
        <v>28103.17</v>
      </c>
      <c r="F66" s="81"/>
      <c r="H66" s="82">
        <f t="shared" si="1"/>
        <v>400743.14</v>
      </c>
    </row>
    <row r="67" spans="1:9" ht="14.1" customHeight="1">
      <c r="A67" s="24"/>
      <c r="B67" s="25">
        <v>221</v>
      </c>
      <c r="C67" s="1" t="s">
        <v>222</v>
      </c>
      <c r="D67" s="38">
        <v>18000</v>
      </c>
      <c r="E67" s="34">
        <v>10329.43</v>
      </c>
      <c r="F67" s="81"/>
      <c r="H67" s="82">
        <f t="shared" si="1"/>
        <v>123896.83</v>
      </c>
    </row>
    <row r="68" spans="1:9" ht="14.1" customHeight="1">
      <c r="A68" s="24"/>
      <c r="B68" s="25">
        <v>223</v>
      </c>
      <c r="C68" s="1" t="s">
        <v>223</v>
      </c>
      <c r="D68" s="38">
        <v>0</v>
      </c>
      <c r="E68" s="34"/>
      <c r="F68" s="81"/>
      <c r="G68" s="19"/>
      <c r="H68" s="82">
        <f t="shared" si="1"/>
        <v>7670.57</v>
      </c>
    </row>
    <row r="69" spans="1:9" ht="14.1" customHeight="1">
      <c r="A69" s="24"/>
      <c r="B69" s="33">
        <v>225</v>
      </c>
      <c r="C69" s="1" t="s">
        <v>224</v>
      </c>
      <c r="D69" s="38"/>
      <c r="E69" s="38"/>
      <c r="F69" s="81"/>
      <c r="G69" s="19"/>
      <c r="H69" s="82">
        <f t="shared" si="1"/>
        <v>0</v>
      </c>
    </row>
    <row r="70" spans="1:9" ht="14.1" customHeight="1">
      <c r="A70" s="24"/>
      <c r="B70" s="33">
        <v>226</v>
      </c>
      <c r="C70" s="1" t="s">
        <v>226</v>
      </c>
      <c r="D70" s="38">
        <v>4000</v>
      </c>
      <c r="E70" s="38">
        <v>4000</v>
      </c>
      <c r="F70" s="81"/>
      <c r="G70" s="12"/>
      <c r="H70" s="82">
        <f t="shared" si="1"/>
        <v>0</v>
      </c>
    </row>
    <row r="71" spans="1:9" ht="14.1" customHeight="1">
      <c r="A71" s="24"/>
      <c r="B71" s="33">
        <v>340</v>
      </c>
      <c r="C71" s="1" t="s">
        <v>225</v>
      </c>
      <c r="D71" s="38">
        <v>207500</v>
      </c>
      <c r="E71" s="38">
        <v>58240</v>
      </c>
      <c r="F71" s="81"/>
      <c r="G71" s="12"/>
      <c r="H71" s="82" t="e">
        <f>#REF!-#REF!</f>
        <v>#REF!</v>
      </c>
    </row>
    <row r="72" spans="1:9" ht="14.1" customHeight="1">
      <c r="A72" s="24"/>
      <c r="B72" s="33">
        <v>343</v>
      </c>
      <c r="C72" s="1" t="s">
        <v>229</v>
      </c>
      <c r="D72" s="38">
        <v>5000</v>
      </c>
      <c r="E72" s="38"/>
      <c r="F72" s="81"/>
      <c r="G72" s="12"/>
      <c r="H72" s="82"/>
    </row>
    <row r="73" spans="1:9" ht="14.1" customHeight="1">
      <c r="A73" s="24" t="s">
        <v>140</v>
      </c>
      <c r="B73" s="33">
        <v>212</v>
      </c>
      <c r="C73" s="1" t="s">
        <v>185</v>
      </c>
      <c r="D73" s="38"/>
      <c r="E73" s="38"/>
      <c r="F73" s="81"/>
      <c r="G73" s="12"/>
      <c r="H73" s="82"/>
    </row>
    <row r="74" spans="1:9" ht="24" customHeight="1">
      <c r="A74" s="24" t="s">
        <v>141</v>
      </c>
      <c r="B74" s="33">
        <v>263</v>
      </c>
      <c r="C74" s="1" t="s">
        <v>186</v>
      </c>
      <c r="D74" s="38"/>
      <c r="E74" s="38"/>
      <c r="F74" s="81"/>
      <c r="H74" s="82">
        <f t="shared" si="1"/>
        <v>0</v>
      </c>
    </row>
    <row r="75" spans="1:9" ht="24" customHeight="1" thickBot="1">
      <c r="A75" s="42" t="s">
        <v>111</v>
      </c>
      <c r="B75" s="29">
        <v>450</v>
      </c>
      <c r="C75" s="1"/>
      <c r="D75" s="22"/>
      <c r="E75" s="83">
        <v>97855.54</v>
      </c>
      <c r="F75" s="81"/>
      <c r="H75" s="82">
        <f t="shared" si="1"/>
        <v>0</v>
      </c>
    </row>
    <row r="76" spans="1:9" ht="24" customHeight="1" thickBot="1">
      <c r="A76" s="43" t="s">
        <v>115</v>
      </c>
      <c r="B76" s="47"/>
      <c r="C76" s="1"/>
      <c r="D76" s="49"/>
      <c r="E76" s="48"/>
      <c r="F76" s="50"/>
    </row>
    <row r="77" spans="1:9" ht="13.5" customHeight="1" thickBot="1">
      <c r="A77" s="43" t="s">
        <v>116</v>
      </c>
      <c r="B77" s="44" t="s">
        <v>50</v>
      </c>
      <c r="C77" s="41"/>
      <c r="D77" s="45"/>
      <c r="E77" s="46"/>
      <c r="F77" s="45"/>
      <c r="H77" s="82"/>
      <c r="I77" s="82"/>
    </row>
    <row r="78" spans="1:9" ht="17.25" customHeight="1">
      <c r="E78" s="82"/>
    </row>
    <row r="99" hidden="1"/>
  </sheetData>
  <phoneticPr fontId="2" type="noConversion"/>
  <pageMargins left="0" right="0" top="0" bottom="0" header="0.51181102362204722" footer="0.51181102362204722"/>
  <pageSetup paperSize="9" scale="90" orientation="portrait" r:id="rId1"/>
  <headerFooter alignWithMargins="0"/>
  <colBreaks count="1" manualBreakCount="1">
    <brk id="7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G103"/>
  <sheetViews>
    <sheetView showGridLines="0" topLeftCell="A58" workbookViewId="0">
      <selection activeCell="E74" sqref="E74"/>
    </sheetView>
  </sheetViews>
  <sheetFormatPr defaultRowHeight="12.75"/>
  <cols>
    <col min="1" max="1" width="28.42578125" style="122" customWidth="1"/>
    <col min="2" max="2" width="4.5703125" style="122" customWidth="1"/>
    <col min="3" max="3" width="18.140625" style="122" customWidth="1"/>
    <col min="4" max="4" width="16.85546875" style="62" customWidth="1"/>
    <col min="5" max="5" width="13.7109375" style="62" customWidth="1"/>
    <col min="6" max="6" width="11.42578125" style="84" customWidth="1"/>
    <col min="7" max="7" width="9.5703125" style="84" bestFit="1" customWidth="1"/>
    <col min="8" max="16384" width="9.140625" style="84"/>
  </cols>
  <sheetData>
    <row r="1" spans="1:6" ht="9.9499999999999993" customHeight="1">
      <c r="A1" s="58"/>
      <c r="B1" s="58"/>
      <c r="C1" s="58"/>
      <c r="D1" s="58"/>
      <c r="E1" s="58"/>
      <c r="F1" s="79"/>
    </row>
    <row r="2" spans="1:6" ht="17.100000000000001" customHeight="1">
      <c r="A2" s="85" t="s">
        <v>40</v>
      </c>
      <c r="B2" s="85"/>
      <c r="C2" s="59"/>
      <c r="D2" s="59"/>
      <c r="E2" s="59"/>
    </row>
    <row r="3" spans="1:6" ht="17.100000000000001" customHeight="1" thickBot="1">
      <c r="A3" s="85"/>
      <c r="B3" s="85"/>
      <c r="C3" s="59"/>
      <c r="D3" s="59"/>
      <c r="E3" s="59" t="s">
        <v>123</v>
      </c>
      <c r="F3" s="86" t="s">
        <v>5</v>
      </c>
    </row>
    <row r="4" spans="1:6" ht="14.1" customHeight="1">
      <c r="A4" s="61"/>
      <c r="B4" s="61"/>
      <c r="C4" s="61"/>
      <c r="D4" s="58"/>
      <c r="E4" s="60" t="s">
        <v>122</v>
      </c>
      <c r="F4" s="87" t="s">
        <v>41</v>
      </c>
    </row>
    <row r="5" spans="1:6" s="151" customFormat="1" ht="12.75" customHeight="1">
      <c r="A5" s="147" t="s">
        <v>238</v>
      </c>
      <c r="B5" s="148"/>
      <c r="C5" s="148"/>
      <c r="D5" s="148"/>
      <c r="E5" s="149" t="s">
        <v>119</v>
      </c>
      <c r="F5" s="150" t="s">
        <v>239</v>
      </c>
    </row>
    <row r="6" spans="1:6" ht="13.5" customHeight="1">
      <c r="A6" s="61" t="s">
        <v>39</v>
      </c>
      <c r="B6" s="61"/>
      <c r="C6" s="61"/>
      <c r="D6" s="60"/>
      <c r="F6" s="88"/>
    </row>
    <row r="7" spans="1:6" s="155" customFormat="1" ht="15.75" customHeight="1">
      <c r="A7" s="152" t="s">
        <v>227</v>
      </c>
      <c r="B7" s="152"/>
      <c r="C7" s="152"/>
      <c r="D7" s="153"/>
      <c r="E7" s="152" t="s">
        <v>120</v>
      </c>
      <c r="F7" s="154" t="s">
        <v>128</v>
      </c>
    </row>
    <row r="8" spans="1:6" ht="15.75" customHeight="1">
      <c r="A8" s="61" t="s">
        <v>124</v>
      </c>
      <c r="B8" s="61"/>
      <c r="C8" s="61"/>
      <c r="D8" s="60"/>
      <c r="E8" s="61"/>
      <c r="F8" s="89"/>
    </row>
    <row r="9" spans="1:6" ht="14.1" customHeight="1">
      <c r="A9" s="61" t="s">
        <v>92</v>
      </c>
      <c r="B9" s="61"/>
      <c r="C9" s="61"/>
      <c r="D9" s="60"/>
      <c r="E9" s="61"/>
      <c r="F9" s="90"/>
    </row>
    <row r="10" spans="1:6" ht="14.1" customHeight="1" thickBot="1">
      <c r="A10" s="61" t="s">
        <v>125</v>
      </c>
      <c r="B10" s="61"/>
      <c r="C10" s="61"/>
      <c r="D10" s="60"/>
      <c r="E10" s="61" t="s">
        <v>121</v>
      </c>
      <c r="F10" s="91" t="s">
        <v>0</v>
      </c>
    </row>
    <row r="11" spans="1:6" ht="20.25" customHeight="1">
      <c r="A11" s="92" t="s">
        <v>45</v>
      </c>
      <c r="B11" s="92"/>
      <c r="C11" s="61"/>
      <c r="D11" s="60"/>
      <c r="E11" s="60"/>
      <c r="F11" s="93"/>
    </row>
    <row r="12" spans="1:6" ht="7.5" customHeight="1">
      <c r="A12" s="94"/>
      <c r="B12" s="94"/>
      <c r="C12" s="95"/>
      <c r="D12" s="63"/>
      <c r="E12" s="63"/>
      <c r="F12" s="96"/>
    </row>
    <row r="13" spans="1:6" ht="13.5" customHeight="1">
      <c r="A13" s="97"/>
      <c r="B13" s="98"/>
      <c r="C13" s="99"/>
      <c r="D13" s="64" t="s">
        <v>10</v>
      </c>
      <c r="E13" s="64"/>
    </row>
    <row r="14" spans="1:6" ht="9.9499999999999993" customHeight="1">
      <c r="A14" s="98" t="s">
        <v>6</v>
      </c>
      <c r="B14" s="98" t="s">
        <v>30</v>
      </c>
      <c r="C14" s="100"/>
      <c r="D14" s="101" t="s">
        <v>7</v>
      </c>
      <c r="E14" s="65"/>
    </row>
    <row r="15" spans="1:6" ht="9.9499999999999993" customHeight="1">
      <c r="A15" s="97"/>
      <c r="B15" s="98" t="s">
        <v>31</v>
      </c>
      <c r="C15" s="102" t="s">
        <v>9</v>
      </c>
      <c r="D15" s="66" t="s">
        <v>13</v>
      </c>
      <c r="E15" s="66" t="s">
        <v>36</v>
      </c>
      <c r="F15" s="103" t="s">
        <v>3</v>
      </c>
    </row>
    <row r="16" spans="1:6" ht="9.9499999999999993" customHeight="1">
      <c r="A16" s="97"/>
      <c r="B16" s="98" t="s">
        <v>32</v>
      </c>
      <c r="C16" s="98"/>
      <c r="D16" s="66" t="s">
        <v>14</v>
      </c>
      <c r="E16" s="66"/>
      <c r="F16" s="103" t="s">
        <v>4</v>
      </c>
    </row>
    <row r="17" spans="1:6" ht="9.75" customHeight="1">
      <c r="A17" s="97"/>
      <c r="B17" s="98"/>
      <c r="C17" s="98"/>
      <c r="D17" s="66" t="s">
        <v>15</v>
      </c>
      <c r="E17" s="66"/>
      <c r="F17" s="103"/>
    </row>
    <row r="18" spans="1:6" ht="9.9499999999999993" customHeight="1" thickBot="1">
      <c r="A18" s="104">
        <v>1</v>
      </c>
      <c r="B18" s="105">
        <v>2</v>
      </c>
      <c r="C18" s="105">
        <v>3</v>
      </c>
      <c r="D18" s="67" t="s">
        <v>1</v>
      </c>
      <c r="E18" s="67" t="s">
        <v>2</v>
      </c>
      <c r="F18" s="106" t="s">
        <v>11</v>
      </c>
    </row>
    <row r="19" spans="1:6" ht="15.95" customHeight="1">
      <c r="A19" s="107" t="s">
        <v>28</v>
      </c>
      <c r="B19" s="108" t="s">
        <v>42</v>
      </c>
      <c r="C19" s="109"/>
      <c r="D19" s="110">
        <f>SUM(D54,D53)</f>
        <v>3171988</v>
      </c>
      <c r="E19" s="110">
        <f>SUM(E54,E53)</f>
        <v>964270.81</v>
      </c>
      <c r="F19" s="111"/>
    </row>
    <row r="20" spans="1:6" ht="15.95" customHeight="1">
      <c r="A20" s="112" t="s">
        <v>8</v>
      </c>
      <c r="B20" s="113" t="s">
        <v>43</v>
      </c>
      <c r="C20" s="68"/>
      <c r="D20" s="55" t="s">
        <v>50</v>
      </c>
      <c r="E20" s="68"/>
      <c r="F20" s="114"/>
    </row>
    <row r="21" spans="1:6" ht="15.95" customHeight="1">
      <c r="A21" s="115" t="s">
        <v>142</v>
      </c>
      <c r="B21" s="113"/>
      <c r="C21" s="68"/>
      <c r="D21" s="56">
        <f>SUM(D22:D44)</f>
        <v>407600</v>
      </c>
      <c r="E21" s="56">
        <v>180729.31</v>
      </c>
      <c r="F21" s="114"/>
    </row>
    <row r="22" spans="1:6" ht="15.95" customHeight="1">
      <c r="A22" s="112" t="s">
        <v>47</v>
      </c>
      <c r="B22" s="113"/>
      <c r="C22" s="68" t="s">
        <v>134</v>
      </c>
      <c r="D22" s="54">
        <v>9000</v>
      </c>
      <c r="E22" s="69">
        <v>2477.2199999999998</v>
      </c>
      <c r="F22" s="114"/>
    </row>
    <row r="23" spans="1:6" ht="15.95" customHeight="1">
      <c r="A23" s="112" t="s">
        <v>47</v>
      </c>
      <c r="B23" s="113"/>
      <c r="C23" s="68" t="s">
        <v>113</v>
      </c>
      <c r="D23" s="54"/>
      <c r="E23" s="69"/>
      <c r="F23" s="114"/>
    </row>
    <row r="24" spans="1:6" ht="15.95" customHeight="1">
      <c r="A24" s="112" t="s">
        <v>47</v>
      </c>
      <c r="B24" s="113"/>
      <c r="C24" s="68" t="s">
        <v>118</v>
      </c>
      <c r="D24" s="54"/>
      <c r="E24" s="69"/>
      <c r="F24" s="114"/>
    </row>
    <row r="25" spans="1:6" ht="15.95" customHeight="1">
      <c r="A25" s="112" t="s">
        <v>47</v>
      </c>
      <c r="B25" s="113"/>
      <c r="C25" s="68" t="s">
        <v>114</v>
      </c>
      <c r="D25" s="54"/>
      <c r="E25" s="69"/>
      <c r="F25" s="114"/>
    </row>
    <row r="26" spans="1:6" ht="15.95" customHeight="1">
      <c r="A26" s="112" t="s">
        <v>47</v>
      </c>
      <c r="B26" s="113"/>
      <c r="C26" s="68" t="s">
        <v>117</v>
      </c>
      <c r="D26" s="54"/>
      <c r="E26" s="69"/>
      <c r="F26" s="114"/>
    </row>
    <row r="27" spans="1:6" ht="15.95" customHeight="1">
      <c r="A27" s="112" t="s">
        <v>47</v>
      </c>
      <c r="B27" s="113"/>
      <c r="C27" s="68" t="s">
        <v>138</v>
      </c>
      <c r="D27" s="54"/>
      <c r="E27" s="69"/>
      <c r="F27" s="114"/>
    </row>
    <row r="28" spans="1:6" ht="15.95" customHeight="1">
      <c r="A28" s="112" t="s">
        <v>47</v>
      </c>
      <c r="B28" s="113"/>
      <c r="C28" s="68" t="s">
        <v>184</v>
      </c>
      <c r="D28" s="54"/>
      <c r="E28" s="69"/>
      <c r="F28" s="114"/>
    </row>
    <row r="29" spans="1:6" ht="15.95" customHeight="1">
      <c r="A29" s="112" t="s">
        <v>166</v>
      </c>
      <c r="B29" s="113"/>
      <c r="C29" s="68" t="s">
        <v>135</v>
      </c>
      <c r="D29" s="54">
        <v>600</v>
      </c>
      <c r="E29" s="69">
        <v>219.9</v>
      </c>
      <c r="F29" s="114"/>
    </row>
    <row r="30" spans="1:6" ht="15.95" customHeight="1">
      <c r="A30" s="112" t="s">
        <v>139</v>
      </c>
      <c r="B30" s="113"/>
      <c r="C30" s="68" t="s">
        <v>183</v>
      </c>
      <c r="D30" s="54"/>
      <c r="E30" s="69"/>
      <c r="F30" s="114"/>
    </row>
    <row r="31" spans="1:6" ht="15.95" customHeight="1">
      <c r="A31" s="112" t="s">
        <v>181</v>
      </c>
      <c r="B31" s="113"/>
      <c r="C31" s="68" t="s">
        <v>180</v>
      </c>
      <c r="D31" s="54"/>
      <c r="E31" s="69"/>
      <c r="F31" s="114"/>
    </row>
    <row r="32" spans="1:6" ht="15.95" customHeight="1">
      <c r="A32" s="112" t="s">
        <v>48</v>
      </c>
      <c r="B32" s="116"/>
      <c r="C32" s="68" t="s">
        <v>54</v>
      </c>
      <c r="D32" s="54">
        <v>4000</v>
      </c>
      <c r="E32" s="69">
        <v>145.65</v>
      </c>
      <c r="F32" s="114" t="s">
        <v>50</v>
      </c>
    </row>
    <row r="33" spans="1:6" ht="15.95" customHeight="1">
      <c r="A33" s="112" t="s">
        <v>146</v>
      </c>
      <c r="B33" s="116"/>
      <c r="C33" s="68" t="s">
        <v>55</v>
      </c>
      <c r="D33" s="55"/>
      <c r="E33" s="69">
        <v>1.42</v>
      </c>
      <c r="F33" s="114" t="s">
        <v>50</v>
      </c>
    </row>
    <row r="34" spans="1:6" ht="15.95" customHeight="1">
      <c r="A34" s="112" t="s">
        <v>49</v>
      </c>
      <c r="B34" s="116"/>
      <c r="C34" s="68" t="s">
        <v>231</v>
      </c>
      <c r="D34" s="54">
        <v>21000</v>
      </c>
      <c r="E34" s="69">
        <v>19273</v>
      </c>
      <c r="F34" s="114"/>
    </row>
    <row r="35" spans="1:6" ht="15.95" customHeight="1">
      <c r="A35" s="112" t="s">
        <v>112</v>
      </c>
      <c r="B35" s="116"/>
      <c r="C35" s="68" t="s">
        <v>107</v>
      </c>
      <c r="D35" s="55"/>
      <c r="E35" s="69"/>
      <c r="F35" s="114"/>
    </row>
    <row r="36" spans="1:6" ht="15.95" customHeight="1">
      <c r="A36" s="112" t="s">
        <v>130</v>
      </c>
      <c r="B36" s="116"/>
      <c r="C36" s="68" t="s">
        <v>131</v>
      </c>
      <c r="D36" s="55"/>
      <c r="E36" s="69"/>
      <c r="F36" s="114"/>
    </row>
    <row r="37" spans="1:6" ht="15.95" customHeight="1">
      <c r="A37" s="112" t="s">
        <v>49</v>
      </c>
      <c r="B37" s="116"/>
      <c r="C37" s="68" t="s">
        <v>232</v>
      </c>
      <c r="D37" s="54">
        <v>64000</v>
      </c>
      <c r="E37" s="69">
        <v>35187.480000000003</v>
      </c>
      <c r="F37" s="114"/>
    </row>
    <row r="38" spans="1:6" ht="15.95" customHeight="1">
      <c r="A38" s="112" t="s">
        <v>112</v>
      </c>
      <c r="B38" s="116"/>
      <c r="C38" s="68" t="s">
        <v>233</v>
      </c>
      <c r="D38" s="54"/>
      <c r="E38" s="69">
        <v>138.07</v>
      </c>
      <c r="F38" s="114"/>
    </row>
    <row r="39" spans="1:6" ht="15.95" customHeight="1">
      <c r="A39" s="144" t="s">
        <v>130</v>
      </c>
      <c r="B39" s="116"/>
      <c r="C39" s="68" t="s">
        <v>152</v>
      </c>
      <c r="D39" s="54"/>
      <c r="E39" s="69"/>
      <c r="F39" s="114"/>
    </row>
    <row r="40" spans="1:6" ht="13.5" customHeight="1">
      <c r="A40" s="145" t="s">
        <v>158</v>
      </c>
      <c r="B40" s="143"/>
      <c r="C40" s="68" t="s">
        <v>157</v>
      </c>
      <c r="D40" s="54">
        <v>131000</v>
      </c>
      <c r="E40" s="69">
        <v>39243.339999999997</v>
      </c>
      <c r="F40" s="114"/>
    </row>
    <row r="41" spans="1:6" ht="15.95" customHeight="1">
      <c r="A41" s="145" t="s">
        <v>158</v>
      </c>
      <c r="B41" s="143"/>
      <c r="C41" s="68" t="s">
        <v>159</v>
      </c>
      <c r="D41" s="54"/>
      <c r="E41" s="69">
        <v>939.54</v>
      </c>
      <c r="F41" s="114"/>
    </row>
    <row r="42" spans="1:6" ht="15.95" customHeight="1">
      <c r="A42" s="145" t="s">
        <v>158</v>
      </c>
      <c r="B42" s="143"/>
      <c r="C42" s="68" t="s">
        <v>160</v>
      </c>
      <c r="D42" s="54">
        <v>174000</v>
      </c>
      <c r="E42" s="69">
        <v>81260.850000000006</v>
      </c>
      <c r="F42" s="114"/>
    </row>
    <row r="43" spans="1:6" ht="15.95" customHeight="1">
      <c r="A43" s="145" t="s">
        <v>158</v>
      </c>
      <c r="B43" s="143"/>
      <c r="C43" s="68" t="s">
        <v>161</v>
      </c>
      <c r="D43" s="54"/>
      <c r="E43" s="69">
        <v>-2957.16</v>
      </c>
      <c r="F43" s="114"/>
    </row>
    <row r="44" spans="1:6" ht="15.95" customHeight="1">
      <c r="A44" s="146" t="s">
        <v>102</v>
      </c>
      <c r="B44" s="143"/>
      <c r="C44" s="68" t="s">
        <v>104</v>
      </c>
      <c r="D44" s="54">
        <v>4000</v>
      </c>
      <c r="E44" s="69">
        <v>4800</v>
      </c>
      <c r="F44" s="114"/>
    </row>
    <row r="45" spans="1:6" ht="15.95" customHeight="1">
      <c r="A45" s="115" t="s">
        <v>143</v>
      </c>
      <c r="B45" s="116"/>
      <c r="C45" s="68"/>
      <c r="D45" s="74">
        <f>SUM(D46:D52)</f>
        <v>27000</v>
      </c>
      <c r="E45" s="56">
        <f>SUM(E46:E52)</f>
        <v>2249</v>
      </c>
      <c r="F45" s="114"/>
    </row>
    <row r="46" spans="1:6" ht="15.95" customHeight="1">
      <c r="A46" s="112" t="s">
        <v>64</v>
      </c>
      <c r="B46" s="116"/>
      <c r="C46" s="68" t="s">
        <v>132</v>
      </c>
      <c r="D46" s="117"/>
      <c r="E46" s="70"/>
      <c r="F46" s="114"/>
    </row>
    <row r="47" spans="1:6" ht="15.95" customHeight="1">
      <c r="A47" s="112" t="s">
        <v>126</v>
      </c>
      <c r="B47" s="116"/>
      <c r="C47" s="68" t="s">
        <v>145</v>
      </c>
      <c r="D47" s="117">
        <v>24000</v>
      </c>
      <c r="E47" s="70">
        <v>1749</v>
      </c>
      <c r="F47" s="114"/>
    </row>
    <row r="48" spans="1:6" ht="15.95" customHeight="1">
      <c r="A48" s="112" t="s">
        <v>56</v>
      </c>
      <c r="B48" s="116"/>
      <c r="C48" s="68" t="s">
        <v>133</v>
      </c>
      <c r="D48" s="117">
        <v>3000</v>
      </c>
      <c r="E48" s="70">
        <v>500</v>
      </c>
      <c r="F48" s="114"/>
    </row>
    <row r="49" spans="1:6" ht="15.95" customHeight="1">
      <c r="A49" s="112" t="s">
        <v>136</v>
      </c>
      <c r="B49" s="116"/>
      <c r="C49" s="68" t="s">
        <v>137</v>
      </c>
      <c r="D49" s="117"/>
      <c r="E49" s="70"/>
      <c r="F49" s="114"/>
    </row>
    <row r="50" spans="1:6" ht="15.95" customHeight="1">
      <c r="A50" s="112" t="s">
        <v>98</v>
      </c>
      <c r="B50" s="116"/>
      <c r="C50" s="68" t="s">
        <v>150</v>
      </c>
      <c r="D50" s="117"/>
      <c r="E50" s="70"/>
      <c r="F50" s="114"/>
    </row>
    <row r="51" spans="1:6" ht="15.95" customHeight="1">
      <c r="A51" s="112" t="s">
        <v>108</v>
      </c>
      <c r="B51" s="116"/>
      <c r="C51" s="68" t="s">
        <v>156</v>
      </c>
      <c r="D51" s="54"/>
      <c r="E51" s="69"/>
      <c r="F51" s="114"/>
    </row>
    <row r="52" spans="1:6" ht="15.95" customHeight="1">
      <c r="A52" s="112" t="s">
        <v>109</v>
      </c>
      <c r="B52" s="116"/>
      <c r="C52" s="68" t="s">
        <v>110</v>
      </c>
      <c r="D52" s="55"/>
      <c r="E52" s="69">
        <v>0</v>
      </c>
      <c r="F52" s="114"/>
    </row>
    <row r="53" spans="1:6" ht="15.95" customHeight="1">
      <c r="A53" s="115" t="s">
        <v>101</v>
      </c>
      <c r="B53" s="116"/>
      <c r="C53" s="68" t="s">
        <v>50</v>
      </c>
      <c r="D53" s="74">
        <f>SUM(D21,D45)</f>
        <v>434600</v>
      </c>
      <c r="E53" s="74">
        <f>SUM(E21,E45)</f>
        <v>182978.31</v>
      </c>
      <c r="F53" s="114"/>
    </row>
    <row r="54" spans="1:6" ht="14.25" customHeight="1">
      <c r="A54" s="115" t="s">
        <v>144</v>
      </c>
      <c r="B54" s="116"/>
      <c r="C54" s="68" t="s">
        <v>50</v>
      </c>
      <c r="D54" s="74">
        <v>2737388</v>
      </c>
      <c r="E54" s="74">
        <f>SUM(E55:E60)</f>
        <v>781292.5</v>
      </c>
      <c r="F54" s="114" t="s">
        <v>50</v>
      </c>
    </row>
    <row r="55" spans="1:6" ht="22.5" customHeight="1">
      <c r="A55" s="112" t="s">
        <v>96</v>
      </c>
      <c r="B55" s="116"/>
      <c r="C55" s="68" t="s">
        <v>65</v>
      </c>
      <c r="D55" s="54">
        <v>2694091</v>
      </c>
      <c r="E55" s="69">
        <v>771195.5</v>
      </c>
      <c r="F55" s="114"/>
    </row>
    <row r="56" spans="1:6" ht="22.5" customHeight="1">
      <c r="A56" s="112" t="s">
        <v>236</v>
      </c>
      <c r="B56" s="116"/>
      <c r="C56" s="68" t="s">
        <v>155</v>
      </c>
      <c r="D56" s="55" t="s">
        <v>240</v>
      </c>
      <c r="E56" s="69">
        <v>3497</v>
      </c>
      <c r="F56" s="114"/>
    </row>
    <row r="57" spans="1:6" ht="15.75" customHeight="1">
      <c r="A57" s="112" t="s">
        <v>95</v>
      </c>
      <c r="B57" s="116"/>
      <c r="C57" s="68" t="s">
        <v>103</v>
      </c>
      <c r="D57" s="54">
        <v>39800</v>
      </c>
      <c r="E57" s="69">
        <v>6600</v>
      </c>
      <c r="F57" s="114"/>
    </row>
    <row r="58" spans="1:6" ht="39" customHeight="1">
      <c r="A58" s="112" t="s">
        <v>187</v>
      </c>
      <c r="B58" s="116"/>
      <c r="C58" s="68" t="s">
        <v>168</v>
      </c>
      <c r="D58" s="54"/>
      <c r="E58" s="69"/>
      <c r="F58" s="114" t="s">
        <v>50</v>
      </c>
    </row>
    <row r="59" spans="1:6" ht="39" customHeight="1">
      <c r="A59" s="112" t="s">
        <v>179</v>
      </c>
      <c r="B59" s="116"/>
      <c r="C59" s="68" t="s">
        <v>168</v>
      </c>
      <c r="D59" s="54"/>
      <c r="E59" s="69"/>
      <c r="F59" s="114"/>
    </row>
    <row r="60" spans="1:6" ht="31.5" customHeight="1">
      <c r="A60" s="112" t="s">
        <v>154</v>
      </c>
      <c r="B60" s="116"/>
      <c r="C60" s="68" t="s">
        <v>155</v>
      </c>
      <c r="D60" s="54"/>
      <c r="E60" s="69"/>
      <c r="F60" s="114"/>
    </row>
    <row r="61" spans="1:6" ht="15.95" customHeight="1">
      <c r="A61" s="112" t="s">
        <v>57</v>
      </c>
      <c r="B61" s="116"/>
      <c r="C61" s="68"/>
      <c r="D61" s="55"/>
      <c r="E61" s="56">
        <v>31607.919999999998</v>
      </c>
      <c r="F61" s="114" t="s">
        <v>50</v>
      </c>
    </row>
    <row r="62" spans="1:6" ht="15" customHeight="1" thickBot="1">
      <c r="A62" s="112" t="s">
        <v>58</v>
      </c>
      <c r="B62" s="118"/>
      <c r="C62" s="76"/>
      <c r="D62" s="142">
        <f>D19</f>
        <v>3171988</v>
      </c>
      <c r="E62" s="83">
        <f>E61+E19</f>
        <v>995878.7300000001</v>
      </c>
      <c r="F62" s="119"/>
    </row>
    <row r="63" spans="1:6" ht="75" customHeight="1">
      <c r="A63" s="120"/>
      <c r="B63" s="78"/>
      <c r="C63" s="121"/>
      <c r="D63" s="57"/>
      <c r="E63" s="57"/>
      <c r="F63" s="57"/>
    </row>
    <row r="64" spans="1:6" ht="15">
      <c r="B64" s="92" t="s">
        <v>88</v>
      </c>
      <c r="C64" s="61"/>
      <c r="D64" s="60"/>
      <c r="E64" s="60"/>
      <c r="F64" s="93"/>
    </row>
    <row r="65" spans="1:6" ht="9" customHeight="1">
      <c r="A65" s="94"/>
      <c r="B65" s="123"/>
      <c r="C65" s="95"/>
      <c r="D65" s="63"/>
      <c r="E65" s="63"/>
      <c r="F65" s="96"/>
    </row>
    <row r="66" spans="1:6">
      <c r="A66" s="97"/>
      <c r="B66" s="98"/>
      <c r="C66" s="102"/>
      <c r="D66" s="66" t="s">
        <v>66</v>
      </c>
      <c r="E66" s="71"/>
      <c r="F66" s="103" t="s">
        <v>3</v>
      </c>
    </row>
    <row r="67" spans="1:6">
      <c r="A67" s="124"/>
      <c r="B67" s="98" t="s">
        <v>30</v>
      </c>
      <c r="C67" s="98" t="s">
        <v>67</v>
      </c>
      <c r="D67" s="66" t="s">
        <v>68</v>
      </c>
      <c r="E67" s="64" t="s">
        <v>69</v>
      </c>
      <c r="F67" s="103" t="s">
        <v>4</v>
      </c>
    </row>
    <row r="68" spans="1:6">
      <c r="A68" s="98" t="s">
        <v>6</v>
      </c>
      <c r="B68" s="98" t="s">
        <v>31</v>
      </c>
      <c r="C68" s="102" t="s">
        <v>70</v>
      </c>
      <c r="D68" s="66" t="s">
        <v>71</v>
      </c>
      <c r="E68" s="72" t="s">
        <v>72</v>
      </c>
      <c r="F68" s="103"/>
    </row>
    <row r="69" spans="1:6">
      <c r="A69" s="97"/>
      <c r="B69" s="98" t="s">
        <v>32</v>
      </c>
      <c r="C69" s="98" t="s">
        <v>73</v>
      </c>
      <c r="D69" s="66" t="s">
        <v>74</v>
      </c>
      <c r="E69" s="72" t="s">
        <v>75</v>
      </c>
      <c r="F69" s="103"/>
    </row>
    <row r="70" spans="1:6">
      <c r="A70" s="97"/>
      <c r="B70" s="98"/>
      <c r="C70" s="98"/>
      <c r="D70" s="66" t="s">
        <v>76</v>
      </c>
      <c r="E70" s="72" t="s">
        <v>77</v>
      </c>
      <c r="F70" s="103"/>
    </row>
    <row r="71" spans="1:6">
      <c r="A71" s="97"/>
      <c r="B71" s="98"/>
      <c r="C71" s="98"/>
      <c r="D71" s="66"/>
      <c r="E71" s="72" t="s">
        <v>78</v>
      </c>
      <c r="F71" s="103"/>
    </row>
    <row r="72" spans="1:6">
      <c r="A72" s="97"/>
      <c r="B72" s="98"/>
      <c r="C72" s="98"/>
      <c r="D72" s="66"/>
      <c r="E72" s="72" t="s">
        <v>79</v>
      </c>
      <c r="F72" s="103"/>
    </row>
    <row r="73" spans="1:6" ht="13.5" thickBot="1">
      <c r="A73" s="104">
        <v>1</v>
      </c>
      <c r="B73" s="105">
        <v>2</v>
      </c>
      <c r="C73" s="105">
        <v>3</v>
      </c>
      <c r="D73" s="67" t="s">
        <v>1</v>
      </c>
      <c r="E73" s="73" t="s">
        <v>2</v>
      </c>
      <c r="F73" s="106" t="s">
        <v>80</v>
      </c>
    </row>
    <row r="74" spans="1:6" ht="22.5">
      <c r="A74" s="125" t="s">
        <v>81</v>
      </c>
      <c r="B74" s="108" t="s">
        <v>82</v>
      </c>
      <c r="C74" s="126"/>
      <c r="D74" s="55">
        <f>D78+D83</f>
        <v>31607.919999999925</v>
      </c>
      <c r="E74" s="74">
        <f>SUM(E78,E83)</f>
        <v>-25664.710000000079</v>
      </c>
      <c r="F74" s="111"/>
    </row>
    <row r="75" spans="1:6" ht="15" customHeight="1">
      <c r="A75" s="125" t="s">
        <v>83</v>
      </c>
      <c r="B75" s="113" t="s">
        <v>84</v>
      </c>
      <c r="C75" s="127"/>
      <c r="D75" s="55"/>
      <c r="E75" s="55"/>
      <c r="F75" s="114"/>
    </row>
    <row r="76" spans="1:6" ht="15" customHeight="1">
      <c r="A76" s="125" t="s">
        <v>98</v>
      </c>
      <c r="B76" s="113" t="s">
        <v>100</v>
      </c>
      <c r="C76" s="128" t="s">
        <v>99</v>
      </c>
      <c r="D76" s="55"/>
      <c r="E76" s="55" t="s">
        <v>50</v>
      </c>
      <c r="F76" s="114"/>
    </row>
    <row r="77" spans="1:6" ht="15" customHeight="1">
      <c r="A77" s="125" t="s">
        <v>98</v>
      </c>
      <c r="B77" s="113" t="s">
        <v>100</v>
      </c>
      <c r="C77" s="128" t="s">
        <v>97</v>
      </c>
      <c r="D77" s="55"/>
      <c r="E77" s="55" t="s">
        <v>50</v>
      </c>
      <c r="F77" s="114"/>
    </row>
    <row r="78" spans="1:6">
      <c r="A78" s="125" t="s">
        <v>93</v>
      </c>
      <c r="B78" s="113" t="s">
        <v>90</v>
      </c>
      <c r="C78" s="55" t="s">
        <v>105</v>
      </c>
      <c r="D78" s="55" t="s">
        <v>242</v>
      </c>
      <c r="E78" s="70">
        <v>-971700.54</v>
      </c>
      <c r="F78" s="114"/>
    </row>
    <row r="79" spans="1:6" ht="15" customHeight="1">
      <c r="A79" s="129" t="s">
        <v>85</v>
      </c>
      <c r="B79" s="130"/>
      <c r="C79" s="75"/>
      <c r="D79" s="75"/>
      <c r="E79" s="75"/>
      <c r="F79" s="131"/>
    </row>
    <row r="80" spans="1:6" ht="15" customHeight="1">
      <c r="A80" s="125"/>
      <c r="B80" s="132"/>
      <c r="C80" s="55"/>
      <c r="D80" s="55"/>
      <c r="E80" s="55"/>
      <c r="F80" s="114"/>
    </row>
    <row r="81" spans="1:6" ht="15" customHeight="1">
      <c r="A81" s="125"/>
      <c r="B81" s="116"/>
      <c r="C81" s="55"/>
      <c r="D81" s="55"/>
      <c r="E81" s="55"/>
      <c r="F81" s="114"/>
    </row>
    <row r="82" spans="1:6" ht="15" customHeight="1">
      <c r="A82" s="125"/>
      <c r="B82" s="116"/>
      <c r="C82" s="55"/>
      <c r="D82" s="55"/>
      <c r="E82" s="55"/>
      <c r="F82" s="114"/>
    </row>
    <row r="83" spans="1:6">
      <c r="A83" s="125" t="s">
        <v>94</v>
      </c>
      <c r="B83" s="113" t="s">
        <v>91</v>
      </c>
      <c r="C83" s="55" t="s">
        <v>106</v>
      </c>
      <c r="D83" s="55" t="s">
        <v>241</v>
      </c>
      <c r="E83" s="169">
        <v>946035.83</v>
      </c>
      <c r="F83" s="114"/>
    </row>
    <row r="84" spans="1:6" ht="15" customHeight="1">
      <c r="A84" s="129" t="s">
        <v>85</v>
      </c>
      <c r="B84" s="130"/>
      <c r="C84" s="75"/>
      <c r="D84" s="75"/>
      <c r="E84" s="75"/>
      <c r="F84" s="131"/>
    </row>
    <row r="85" spans="1:6" ht="15" customHeight="1">
      <c r="A85" s="125"/>
      <c r="B85" s="133"/>
      <c r="C85" s="55"/>
      <c r="D85" s="55"/>
      <c r="E85" s="55"/>
      <c r="F85" s="114"/>
    </row>
    <row r="86" spans="1:6" ht="15" customHeight="1">
      <c r="A86" s="134"/>
      <c r="B86" s="135"/>
      <c r="C86" s="55"/>
      <c r="D86" s="55"/>
      <c r="E86" s="55"/>
      <c r="F86" s="114"/>
    </row>
    <row r="87" spans="1:6" ht="15" customHeight="1">
      <c r="A87" s="125"/>
      <c r="B87" s="116"/>
      <c r="C87" s="55"/>
      <c r="D87" s="55"/>
      <c r="E87" s="55"/>
      <c r="F87" s="114"/>
    </row>
    <row r="88" spans="1:6" ht="15" customHeight="1">
      <c r="A88" s="125"/>
      <c r="B88" s="113"/>
      <c r="C88" s="55"/>
      <c r="D88" s="55"/>
      <c r="E88" s="55"/>
      <c r="F88" s="114"/>
    </row>
    <row r="89" spans="1:6" ht="15" customHeight="1">
      <c r="A89" s="125"/>
      <c r="B89" s="116"/>
      <c r="C89" s="55"/>
      <c r="D89" s="55"/>
      <c r="E89" s="55"/>
      <c r="F89" s="114"/>
    </row>
    <row r="90" spans="1:6" ht="15" customHeight="1">
      <c r="A90" s="125" t="s">
        <v>86</v>
      </c>
      <c r="B90" s="113" t="s">
        <v>87</v>
      </c>
      <c r="C90" s="55"/>
      <c r="D90" s="55"/>
      <c r="E90" s="55" t="s">
        <v>50</v>
      </c>
      <c r="F90" s="114"/>
    </row>
    <row r="91" spans="1:6" ht="15" customHeight="1" thickBot="1">
      <c r="A91" s="125"/>
      <c r="B91" s="118"/>
      <c r="C91" s="76"/>
      <c r="D91" s="76"/>
      <c r="E91" s="76"/>
      <c r="F91" s="119"/>
    </row>
    <row r="92" spans="1:6">
      <c r="A92" s="136"/>
      <c r="B92" s="136"/>
      <c r="C92" s="77"/>
      <c r="D92" s="77"/>
      <c r="E92" s="77"/>
      <c r="F92" s="77"/>
    </row>
    <row r="93" spans="1:6" ht="22.5">
      <c r="A93" s="137" t="s">
        <v>35</v>
      </c>
      <c r="B93" s="137"/>
      <c r="C93" s="156" t="s">
        <v>230</v>
      </c>
      <c r="D93" s="78"/>
      <c r="E93" s="78" t="s">
        <v>50</v>
      </c>
      <c r="F93" s="77"/>
    </row>
    <row r="94" spans="1:6" ht="9.75" customHeight="1">
      <c r="A94" s="61" t="s">
        <v>89</v>
      </c>
      <c r="B94" s="61"/>
      <c r="C94" s="60"/>
      <c r="D94" s="79"/>
      <c r="E94" s="79" t="s">
        <v>50</v>
      </c>
      <c r="F94" s="79"/>
    </row>
    <row r="95" spans="1:6" ht="12" customHeight="1">
      <c r="D95" s="79"/>
      <c r="E95" s="79"/>
      <c r="F95" s="79"/>
    </row>
    <row r="96" spans="1:6" s="155" customFormat="1" ht="9.75" customHeight="1">
      <c r="A96" s="152" t="s">
        <v>167</v>
      </c>
      <c r="B96" s="152" t="s">
        <v>177</v>
      </c>
      <c r="C96" s="153"/>
      <c r="D96" s="160"/>
      <c r="E96" s="160"/>
      <c r="F96" s="160"/>
    </row>
    <row r="97" spans="1:7" ht="9.75" customHeight="1">
      <c r="A97" s="61" t="s">
        <v>127</v>
      </c>
      <c r="B97" s="61"/>
      <c r="C97" s="60"/>
      <c r="D97" s="80"/>
      <c r="E97" s="80"/>
      <c r="F97" s="79"/>
    </row>
    <row r="98" spans="1:7" ht="17.100000000000001" customHeight="1">
      <c r="A98" s="61"/>
      <c r="B98" s="61"/>
      <c r="C98" s="138"/>
      <c r="D98" s="79" t="s">
        <v>50</v>
      </c>
      <c r="F98" s="139"/>
    </row>
    <row r="99" spans="1:7" s="155" customFormat="1" ht="18" customHeight="1">
      <c r="A99" s="157"/>
      <c r="B99" s="158"/>
      <c r="C99" s="158"/>
      <c r="D99" s="159" t="s">
        <v>50</v>
      </c>
      <c r="E99" s="160"/>
      <c r="F99" s="161"/>
    </row>
    <row r="100" spans="1:7" ht="9.9499999999999993" customHeight="1">
      <c r="D100" s="140" t="s">
        <v>50</v>
      </c>
      <c r="E100" s="79"/>
      <c r="F100" s="141"/>
    </row>
    <row r="101" spans="1:7" ht="18" customHeight="1">
      <c r="A101" s="164" t="s">
        <v>176</v>
      </c>
      <c r="B101" s="164"/>
      <c r="C101" s="165"/>
      <c r="D101" s="166"/>
      <c r="E101" s="166"/>
      <c r="F101" s="166"/>
    </row>
    <row r="102" spans="1:7">
      <c r="A102" s="167"/>
      <c r="B102" s="167"/>
      <c r="C102" s="167"/>
      <c r="D102" s="168"/>
      <c r="E102" s="168"/>
      <c r="F102" s="168"/>
    </row>
    <row r="103" spans="1:7">
      <c r="A103" s="167"/>
      <c r="B103" s="167"/>
      <c r="C103" s="167"/>
      <c r="D103" s="168"/>
      <c r="E103" s="168"/>
      <c r="F103" s="168"/>
      <c r="G103" s="170">
        <f>Лист1!E62-Лист2!E10</f>
        <v>57272.630000000121</v>
      </c>
    </row>
  </sheetData>
  <phoneticPr fontId="2" type="noConversion"/>
  <printOptions gridLinesSet="0"/>
  <pageMargins left="0.78740157480314965" right="0.39370078740157483" top="0.39370078740157483" bottom="0.39370078740157483" header="0" footer="0"/>
  <pageSetup paperSize="9" scale="79" fitToWidth="2" pageOrder="overThenDown" orientation="portrait" verticalDpi="300" r:id="rId1"/>
  <headerFooter alignWithMargins="0"/>
  <rowBreaks count="1" manualBreakCount="1">
    <brk id="6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Shushakov</dc:creator>
  <cp:lastModifiedBy>Масли</cp:lastModifiedBy>
  <cp:lastPrinted>2015-05-18T04:01:54Z</cp:lastPrinted>
  <dcterms:created xsi:type="dcterms:W3CDTF">1999-06-18T11:49:53Z</dcterms:created>
  <dcterms:modified xsi:type="dcterms:W3CDTF">2015-06-22T07:06:29Z</dcterms:modified>
</cp:coreProperties>
</file>